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va\Desktop\Projekty 2015-2017\POV ÚK\POV UK 2018\Podbořanský Rohozec DT 1\Podklady k RoPD\VZMR zpevněná plocha\"/>
    </mc:Choice>
  </mc:AlternateContent>
  <xr:revisionPtr revIDLastSave="0" documentId="13_ncr:1_{456A01CC-EE30-4F3B-BDF2-27251D02D3A7}" xr6:coauthVersionLast="33" xr6:coauthVersionMax="33" xr10:uidLastSave="{00000000-0000-0000-0000-000000000000}"/>
  <bookViews>
    <workbookView xWindow="0" yWindow="0" windowWidth="20490" windowHeight="6945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Stavba!#REF!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Pol'!$A$1:$U$58</definedName>
    <definedName name="_xlnm.Print_Area" localSheetId="1">Stavba!$A$1:$J$53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79017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6" i="12" l="1"/>
  <c r="I54" i="12"/>
  <c r="I51" i="12"/>
  <c r="I49" i="12"/>
  <c r="I48" i="12"/>
  <c r="I47" i="12"/>
  <c r="I46" i="12"/>
  <c r="I45" i="12"/>
  <c r="I44" i="12"/>
  <c r="I43" i="12"/>
  <c r="I42" i="12"/>
  <c r="I39" i="12"/>
  <c r="I36" i="12"/>
  <c r="I34" i="12"/>
  <c r="I33" i="12"/>
  <c r="I32" i="12"/>
  <c r="I31" i="12"/>
  <c r="I30" i="12"/>
  <c r="I29" i="12"/>
  <c r="I28" i="12"/>
  <c r="I27" i="12"/>
  <c r="I26" i="12"/>
  <c r="I24" i="12"/>
  <c r="I22" i="12"/>
  <c r="I21" i="12"/>
  <c r="I19" i="12"/>
  <c r="I18" i="12"/>
  <c r="I17" i="12"/>
  <c r="I13" i="12"/>
  <c r="I11" i="12"/>
  <c r="I9" i="12"/>
  <c r="G8" i="12" l="1"/>
  <c r="K9" i="12"/>
  <c r="M9" i="12"/>
  <c r="O9" i="12"/>
  <c r="Q9" i="12"/>
  <c r="U9" i="12"/>
  <c r="K11" i="12"/>
  <c r="M11" i="12"/>
  <c r="O11" i="12"/>
  <c r="Q11" i="12"/>
  <c r="U11" i="12"/>
  <c r="K13" i="12"/>
  <c r="M13" i="12"/>
  <c r="O13" i="12"/>
  <c r="Q13" i="12"/>
  <c r="U13" i="12"/>
  <c r="I15" i="12"/>
  <c r="K15" i="12"/>
  <c r="M15" i="12"/>
  <c r="O15" i="12"/>
  <c r="Q15" i="12"/>
  <c r="U15" i="12"/>
  <c r="K17" i="12"/>
  <c r="M17" i="12"/>
  <c r="O17" i="12"/>
  <c r="Q17" i="12"/>
  <c r="U17" i="12"/>
  <c r="K18" i="12"/>
  <c r="M18" i="12"/>
  <c r="O18" i="12"/>
  <c r="Q18" i="12"/>
  <c r="U18" i="12"/>
  <c r="K19" i="12"/>
  <c r="M19" i="12"/>
  <c r="O19" i="12"/>
  <c r="Q19" i="12"/>
  <c r="U19" i="12"/>
  <c r="K21" i="12"/>
  <c r="M21" i="12"/>
  <c r="O21" i="12"/>
  <c r="Q21" i="12"/>
  <c r="U21" i="12"/>
  <c r="K22" i="12"/>
  <c r="M22" i="12"/>
  <c r="O22" i="12"/>
  <c r="Q22" i="12"/>
  <c r="U22" i="12"/>
  <c r="G23" i="12"/>
  <c r="K24" i="12"/>
  <c r="M24" i="12"/>
  <c r="O24" i="12"/>
  <c r="Q24" i="12"/>
  <c r="U24" i="12"/>
  <c r="K26" i="12"/>
  <c r="M26" i="12"/>
  <c r="O26" i="12"/>
  <c r="Q26" i="12"/>
  <c r="U26" i="12"/>
  <c r="K27" i="12"/>
  <c r="M27" i="12"/>
  <c r="O27" i="12"/>
  <c r="Q27" i="12"/>
  <c r="U27" i="12"/>
  <c r="K28" i="12"/>
  <c r="M28" i="12"/>
  <c r="O28" i="12"/>
  <c r="Q28" i="12"/>
  <c r="U28" i="12"/>
  <c r="K29" i="12"/>
  <c r="M29" i="12"/>
  <c r="O29" i="12"/>
  <c r="Q29" i="12"/>
  <c r="U29" i="12"/>
  <c r="K31" i="12"/>
  <c r="M31" i="12"/>
  <c r="O31" i="12"/>
  <c r="Q31" i="12"/>
  <c r="U31" i="12"/>
  <c r="K32" i="12"/>
  <c r="M32" i="12"/>
  <c r="O32" i="12"/>
  <c r="Q32" i="12"/>
  <c r="U32" i="12"/>
  <c r="K33" i="12"/>
  <c r="M33" i="12"/>
  <c r="O33" i="12"/>
  <c r="Q33" i="12"/>
  <c r="U33" i="12"/>
  <c r="K34" i="12"/>
  <c r="M34" i="12"/>
  <c r="O34" i="12"/>
  <c r="Q34" i="12"/>
  <c r="U34" i="12"/>
  <c r="K36" i="12"/>
  <c r="M36" i="12"/>
  <c r="O36" i="12"/>
  <c r="Q36" i="12"/>
  <c r="U36" i="12"/>
  <c r="G38" i="12"/>
  <c r="I38" i="12"/>
  <c r="K39" i="12"/>
  <c r="K38" i="12" s="1"/>
  <c r="M39" i="12"/>
  <c r="M38" i="12" s="1"/>
  <c r="O39" i="12"/>
  <c r="O38" i="12" s="1"/>
  <c r="Q39" i="12"/>
  <c r="Q38" i="12" s="1"/>
  <c r="U39" i="12"/>
  <c r="U38" i="12" s="1"/>
  <c r="G41" i="12"/>
  <c r="K42" i="12"/>
  <c r="M42" i="12"/>
  <c r="O42" i="12"/>
  <c r="Q42" i="12"/>
  <c r="U42" i="12"/>
  <c r="K44" i="12"/>
  <c r="M44" i="12"/>
  <c r="O44" i="12"/>
  <c r="Q44" i="12"/>
  <c r="U44" i="12"/>
  <c r="K45" i="12"/>
  <c r="M45" i="12"/>
  <c r="O45" i="12"/>
  <c r="Q45" i="12"/>
  <c r="U45" i="12"/>
  <c r="K47" i="12"/>
  <c r="M47" i="12"/>
  <c r="O47" i="12"/>
  <c r="Q47" i="12"/>
  <c r="U47" i="12"/>
  <c r="K49" i="12"/>
  <c r="M49" i="12"/>
  <c r="O49" i="12"/>
  <c r="Q49" i="12"/>
  <c r="U49" i="12"/>
  <c r="K51" i="12"/>
  <c r="M51" i="12"/>
  <c r="O51" i="12"/>
  <c r="Q51" i="12"/>
  <c r="U51" i="12"/>
  <c r="G53" i="12"/>
  <c r="I53" i="12"/>
  <c r="K54" i="12"/>
  <c r="K53" i="12" s="1"/>
  <c r="M54" i="12"/>
  <c r="M53" i="12" s="1"/>
  <c r="O54" i="12"/>
  <c r="O53" i="12" s="1"/>
  <c r="Q54" i="12"/>
  <c r="Q53" i="12" s="1"/>
  <c r="U54" i="12"/>
  <c r="U53" i="12" s="1"/>
  <c r="G55" i="12"/>
  <c r="I55" i="12"/>
  <c r="K56" i="12"/>
  <c r="K55" i="12" s="1"/>
  <c r="M56" i="12"/>
  <c r="M55" i="12" s="1"/>
  <c r="O56" i="12"/>
  <c r="O55" i="12" s="1"/>
  <c r="Q56" i="12"/>
  <c r="Q55" i="12" s="1"/>
  <c r="U56" i="12"/>
  <c r="U55" i="12" s="1"/>
  <c r="G53" i="1"/>
  <c r="H53" i="1"/>
  <c r="I53" i="1"/>
  <c r="F40" i="1"/>
  <c r="G40" i="1"/>
  <c r="H40" i="1"/>
  <c r="I40" i="1"/>
  <c r="J39" i="1" s="1"/>
  <c r="J40" i="1" s="1"/>
  <c r="G21" i="1"/>
  <c r="I21" i="1"/>
  <c r="E21" i="1"/>
  <c r="J28" i="1"/>
  <c r="J26" i="1"/>
  <c r="G38" i="1"/>
  <c r="F38" i="1"/>
  <c r="H32" i="1"/>
  <c r="J23" i="1"/>
  <c r="J24" i="1"/>
  <c r="J25" i="1"/>
  <c r="J27" i="1"/>
  <c r="E24" i="1"/>
  <c r="E26" i="1"/>
  <c r="M8" i="12" l="1"/>
  <c r="M41" i="12"/>
  <c r="M23" i="12"/>
  <c r="U8" i="12"/>
  <c r="K8" i="12"/>
  <c r="O23" i="12"/>
  <c r="U41" i="12"/>
  <c r="K41" i="12"/>
  <c r="U23" i="12"/>
  <c r="K23" i="12"/>
  <c r="Q8" i="12"/>
  <c r="I8" i="12"/>
  <c r="O41" i="12"/>
  <c r="Q41" i="12"/>
  <c r="I41" i="12"/>
  <c r="Q23" i="12"/>
  <c r="I23" i="12"/>
  <c r="O8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<sst xmlns="http://schemas.openxmlformats.org/spreadsheetml/2006/main" count="301" uniqueCount="174">
  <si>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</si>
  <si>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</si>
  <si>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</si>
  <si>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</si>
  <si>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</si>
  <si>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</si>
  <si>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</si>
  <si>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</si>
  <si>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</si>
  <si>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</si>
  <si>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</si>
  <si>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</si>
  <si>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</si>
  <si>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</si>
  <si>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</si>
  <si>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</si>
  <si>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</si>
  <si>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</si>
  <si>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</si>
  <si>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</si>
  <si>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</si>
  <si>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</si>
  <si>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</si>
  <si>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</si>
  <si>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</si>
  <si>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</si>
  <si>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</si>
  <si>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</si>
  <si>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</si>
  <si>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</si>
  <si>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</si>
  <si>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</si>
  <si>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</si>
  <si>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</si>
  <si>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</si>
  <si>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</si>
  <si>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</si>
  <si>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</si>
  <si>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</si>
  <si>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</si>
  <si>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</si>
  <si>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</si>
  <si>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</si>
  <si>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</si>
  <si>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</si>
  <si>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Viktor Churan</t>
  </si>
  <si>
    <t>Obec Podbořanský Rohozec</t>
  </si>
  <si>
    <t>6</t>
  </si>
  <si>
    <t>Podbořanský Rohozec</t>
  </si>
  <si>
    <t>44101</t>
  </si>
  <si>
    <t>00556408</t>
  </si>
  <si>
    <t xml:space="preserve"> 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</si>
  <si>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</si>
  <si>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</si>
  <si>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</si>
  <si>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</si>
  <si>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</si>
  <si>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</si>
  <si>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</si>
  <si>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</si>
  <si>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63</t>
  </si>
  <si>
    <t>Podlahy a podlahové konstrukce</t>
  </si>
  <si>
    <t>91</t>
  </si>
  <si>
    <t>Doplňující práce na komunikaci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</si>
  <si>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</si>
  <si>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</si>
  <si>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</si>
  <si>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</si>
  <si>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</si>
  <si>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</si>
  <si>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</si>
  <si>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</si>
  <si>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</si>
  <si>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</si>
  <si>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</si>
  <si>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</si>
  <si>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</si>
  <si>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</si>
  <si>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</si>
  <si>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</si>
  <si>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</si>
  <si>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</si>
  <si>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</si>
  <si>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</si>
  <si>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</si>
  <si>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</si>
  <si>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</si>
  <si>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</si>
  <si>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</si>
  <si>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</si>
  <si>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</si>
  <si>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</si>
  <si>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</si>
  <si>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</si>
  <si>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</si>
  <si>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111104111R00</t>
  </si>
  <si>
    <t xml:space="preserve">Pokosení trávníku parter. svah do 1:5, odvoz </t>
  </si>
  <si>
    <t>m2</t>
  </si>
  <si>
    <t>POL1_0</t>
  </si>
  <si>
    <t>46,0*6,0+10,0+7,0</t>
  </si>
  <si>
    <t>VV</t>
  </si>
  <si>
    <t>131101110R00</t>
  </si>
  <si>
    <t>m3</t>
  </si>
  <si>
    <t>6,3*12,3*0,5</t>
  </si>
  <si>
    <t>Hloubení nezapaž. jam hor.2 do 50 m3, STROJNĚ, výkop pro chodník</t>
  </si>
  <si>
    <t>40,0*3,2*0,30</t>
  </si>
  <si>
    <t>162301102R00</t>
  </si>
  <si>
    <t>Vodorovné přemístění výkopku z hor.1-4 do 1000 m</t>
  </si>
  <si>
    <t>38,75+38,4</t>
  </si>
  <si>
    <t>139601101R00</t>
  </si>
  <si>
    <t>Ruční výkop jam, rýh a šachet v hornině tř. 1 - 2, ruční dočištění</t>
  </si>
  <si>
    <t>175101201R00</t>
  </si>
  <si>
    <t>Obsyp objektu bez prohození sypaniny</t>
  </si>
  <si>
    <t>182001111R00</t>
  </si>
  <si>
    <t>Plošná úprava terénu, nerovnosti do 10 cm v rovině</t>
  </si>
  <si>
    <t>(40*2+3*2+9+6*2)*1,2</t>
  </si>
  <si>
    <t>180402111R00</t>
  </si>
  <si>
    <t>Založení trávníku parkového výsevem v rovině</t>
  </si>
  <si>
    <t>185803211R00</t>
  </si>
  <si>
    <t>Uválcování trávníku v rovině</t>
  </si>
  <si>
    <t>564651111R00</t>
  </si>
  <si>
    <t>Podklad z kameniva drceného 63-125 mm, tl. 15 cm</t>
  </si>
  <si>
    <t>6,0*12,0</t>
  </si>
  <si>
    <t>564731111R00</t>
  </si>
  <si>
    <t>Podklad z kameniva drceného vel.32-63 mm,tl. 10 cm</t>
  </si>
  <si>
    <t>564841112R00</t>
  </si>
  <si>
    <t>Podklad ze štěrkodrti po zhutnění tloušťky 13 cm</t>
  </si>
  <si>
    <t>596215040R00</t>
  </si>
  <si>
    <t>Kladení zámkové dlažby tl. 8 cm do drtě tl. 4 cm</t>
  </si>
  <si>
    <t>59245310R</t>
  </si>
  <si>
    <t>Dlažba BEST KLASIKO přírodní  20x10x8</t>
  </si>
  <si>
    <t>POL3_0</t>
  </si>
  <si>
    <t>1,01*72</t>
  </si>
  <si>
    <t>564831111R00</t>
  </si>
  <si>
    <t>Podklad ze štěrkodrti po zhutnění tloušťky 10 cm</t>
  </si>
  <si>
    <t>596215021R00</t>
  </si>
  <si>
    <t>Kladení zámkové dlažby tl. 6 cm do drtě tl. 4 cm</t>
  </si>
  <si>
    <t>596291111R00</t>
  </si>
  <si>
    <t>Řezání zámkové dlažby tl. 60 mm</t>
  </si>
  <si>
    <t>m</t>
  </si>
  <si>
    <t>1,5*4+1*4</t>
  </si>
  <si>
    <t>59245308R</t>
  </si>
  <si>
    <t>Dlažba BEST KLASIKO přírodní  20x10x6</t>
  </si>
  <si>
    <t>1,01*120</t>
  </si>
  <si>
    <t>639571215R00</t>
  </si>
  <si>
    <t>Okapový chodník podél budovy z kačírku tl. 150 mm, okolo budovy, sochy a křížku</t>
  </si>
  <si>
    <t>3,0*0,6+1,5*1,5+1,0*1,0</t>
  </si>
  <si>
    <t>917862111R00</t>
  </si>
  <si>
    <t>Osazení stojat. obrub.bet. s opěrou,lože z C 12/15</t>
  </si>
  <si>
    <t>6,0*2+12</t>
  </si>
  <si>
    <t>917762111R00</t>
  </si>
  <si>
    <t>Osazení ležat. obrub. bet. s opěrou,lože z C 12/15</t>
  </si>
  <si>
    <t>918101111R00</t>
  </si>
  <si>
    <t>Lože pod obrubníky nebo obruby dlažeb z C 12/15</t>
  </si>
  <si>
    <t>(12,0+6,0)*2*0,15*0,03</t>
  </si>
  <si>
    <t>59217010R</t>
  </si>
  <si>
    <t>Obrubník silniční betonový 150x250x1000 mm, přírodní</t>
  </si>
  <si>
    <t>kus</t>
  </si>
  <si>
    <t>1,01*(24+12)</t>
  </si>
  <si>
    <t>916561111R00</t>
  </si>
  <si>
    <t>Osazení záhon.obrubníků do lože z C 12/15 s opěrou</t>
  </si>
  <si>
    <t>40,0*2+3*2+1,5*4+1,0*4</t>
  </si>
  <si>
    <t>59217525R</t>
  </si>
  <si>
    <t>Obrubník Best PARKAN II přírodní 100x5x20 cm</t>
  </si>
  <si>
    <t>1,01*96</t>
  </si>
  <si>
    <t>998223011R00</t>
  </si>
  <si>
    <t>Přesun hmot, pozemní komunikace, kryt dlážděný</t>
  </si>
  <si>
    <t>t</t>
  </si>
  <si>
    <t>Zařízení staveniště</t>
  </si>
  <si>
    <t>-</t>
  </si>
  <si>
    <t/>
  </si>
  <si>
    <t>END</t>
  </si>
  <si>
    <t>Hloubení nezapaž. jam hor.2 do 50 m3, STROJNĚ, výkop pro zpevněnou plochu</t>
  </si>
  <si>
    <t>Zpevnění plochy před hřbitovem a oprava chodníku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</si>
</sst>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3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3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/>
    <xf numFmtId="49" fontId="7" fillId="0" borderId="36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center"/>
    </xf>
    <xf numFmtId="4" fontId="7" fillId="4" borderId="38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7" xfId="0" applyFill="1" applyBorder="1" applyAlignment="1">
      <alignment vertical="top"/>
    </xf>
    <xf numFmtId="0" fontId="0" fillId="3" borderId="48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4" xfId="0" applyNumberFormat="1" applyFont="1" applyBorder="1" applyAlignment="1">
      <alignment vertical="top" wrapText="1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17" fillId="0" borderId="33" xfId="0" applyNumberFormat="1" applyFont="1" applyBorder="1" applyAlignment="1">
      <alignment vertical="top" wrapText="1" shrinkToFit="1"/>
    </xf>
    <xf numFmtId="164" fontId="0" fillId="3" borderId="38" xfId="0" applyNumberFormat="1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49" xfId="0" applyFill="1" applyBorder="1"/>
    <xf numFmtId="0" fontId="0" fillId="3" borderId="50" xfId="0" applyFill="1" applyBorder="1" applyAlignment="1">
      <alignment wrapText="1"/>
    </xf>
    <xf numFmtId="0" fontId="0" fillId="3" borderId="51" xfId="0" applyFill="1" applyBorder="1" applyAlignment="1">
      <alignment vertical="top"/>
    </xf>
    <xf numFmtId="49" fontId="0" fillId="3" borderId="51" xfId="0" applyNumberFormat="1" applyFill="1" applyBorder="1" applyAlignment="1">
      <alignment vertical="top"/>
    </xf>
    <xf numFmtId="49" fontId="0" fillId="3" borderId="47" xfId="0" applyNumberFormat="1" applyFill="1" applyBorder="1" applyAlignment="1">
      <alignment vertical="top"/>
    </xf>
    <xf numFmtId="0" fontId="0" fillId="3" borderId="52" xfId="0" applyFill="1" applyBorder="1" applyAlignment="1">
      <alignment vertical="top"/>
    </xf>
    <xf numFmtId="164" fontId="0" fillId="3" borderId="47" xfId="0" applyNumberFormat="1" applyFill="1" applyBorder="1" applyAlignment="1">
      <alignment vertical="top"/>
    </xf>
    <xf numFmtId="4" fontId="0" fillId="3" borderId="47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6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6" fillId="0" borderId="33" xfId="0" applyNumberFormat="1" applyFont="1" applyBorder="1" applyAlignment="1">
      <alignment horizontal="left" vertical="top" wrapText="1"/>
    </xf>
    <xf numFmtId="0" fontId="0" fillId="0" borderId="0" xfId="0"/>
    <xf numFmtId="0" fontId="3" fillId="2" borderId="0" xfId="0" applyFont="1" applyFill="1" applyAlignment="1">
      <alignment horizontal="left" wrapText="1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49" fontId="6" fillId="3" borderId="19" xfId="0" applyNumberFormat="1" applyFont="1" applyFill="1" applyBorder="1" applyAlignment="1">
      <alignment horizontal="center" vertical="center" shrinkToFi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8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0" fontId="0" fillId="0" borderId="40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2" xfId="0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8" t="s">
        <v>39</v>
      </c>
      <c r="B2" s="198"/>
      <c r="C2" s="198"/>
      <c r="D2" s="198"/>
      <c r="E2" s="198"/>
      <c r="F2" s="198"/>
      <c r="G2" s="198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6"/>
  <sheetViews>
    <sheetView showGridLines="0" tabSelected="1" topLeftCell="B15" zoomScaleSheetLayoutView="75" workbookViewId="0">
      <selection activeCell="I53" sqref="I53:J53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08" t="s">
        <v>42</v>
      </c>
      <c r="C1" s="209"/>
      <c r="D1" s="209"/>
      <c r="E1" s="209"/>
      <c r="F1" s="209"/>
      <c r="G1" s="209"/>
      <c r="H1" s="209"/>
      <c r="I1" s="209"/>
      <c r="J1" s="210"/>
    </row>
    <row r="2" spans="1:15" ht="23.25" customHeight="1" x14ac:dyDescent="0.2">
      <c r="A2" s="4"/>
      <c r="B2" s="81" t="s">
        <v>40</v>
      </c>
      <c r="C2" s="82"/>
      <c r="D2" s="220" t="s">
        <v>173</v>
      </c>
      <c r="E2" s="220"/>
      <c r="F2" s="220"/>
      <c r="G2" s="220"/>
      <c r="H2" s="220"/>
      <c r="I2" s="220"/>
      <c r="J2" s="220"/>
      <c r="K2" s="221"/>
      <c r="L2" s="197"/>
      <c r="O2" s="2"/>
    </row>
    <row r="3" spans="1:15" ht="23.25" hidden="1" customHeight="1" x14ac:dyDescent="0.2">
      <c r="A3" s="4"/>
      <c r="B3" s="83" t="s">
        <v>43</v>
      </c>
      <c r="C3" s="82"/>
      <c r="D3" s="84"/>
      <c r="E3" s="84"/>
      <c r="F3" s="85"/>
      <c r="G3" s="85"/>
      <c r="H3" s="82"/>
      <c r="I3" s="86"/>
      <c r="J3" s="87"/>
    </row>
    <row r="4" spans="1:15" ht="23.25" hidden="1" customHeight="1" x14ac:dyDescent="0.2">
      <c r="A4" s="4"/>
      <c r="B4" s="88" t="s">
        <v>44</v>
      </c>
      <c r="C4" s="89"/>
      <c r="D4" s="90"/>
      <c r="E4" s="90"/>
      <c r="F4" s="91"/>
      <c r="G4" s="92"/>
      <c r="H4" s="91"/>
      <c r="I4" s="92"/>
      <c r="J4" s="93"/>
    </row>
    <row r="5" spans="1:15" ht="24" customHeight="1" x14ac:dyDescent="0.2">
      <c r="A5" s="4"/>
      <c r="B5" s="47" t="s">
        <v>21</v>
      </c>
      <c r="C5" s="5"/>
      <c r="D5" s="94" t="s">
        <v>46</v>
      </c>
      <c r="E5" s="26"/>
      <c r="F5" s="26"/>
      <c r="G5" s="26"/>
      <c r="H5" s="28" t="s">
        <v>33</v>
      </c>
      <c r="I5" s="94" t="s">
        <v>50</v>
      </c>
      <c r="J5" s="11"/>
    </row>
    <row r="6" spans="1:15" ht="15.75" customHeight="1" x14ac:dyDescent="0.2">
      <c r="A6" s="4"/>
      <c r="B6" s="41"/>
      <c r="C6" s="26"/>
      <c r="D6" s="94" t="s">
        <v>47</v>
      </c>
      <c r="E6" s="26"/>
      <c r="F6" s="26"/>
      <c r="G6" s="26"/>
      <c r="H6" s="28" t="s">
        <v>34</v>
      </c>
      <c r="I6" s="94"/>
      <c r="J6" s="11"/>
    </row>
    <row r="7" spans="1:15" ht="15.75" customHeight="1" x14ac:dyDescent="0.2">
      <c r="A7" s="4"/>
      <c r="B7" s="42"/>
      <c r="C7" s="95" t="s">
        <v>49</v>
      </c>
      <c r="D7" s="80" t="s">
        <v>48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15" t="s">
        <v>51</v>
      </c>
      <c r="E11" s="215"/>
      <c r="F11" s="215"/>
      <c r="G11" s="215"/>
      <c r="H11" s="28" t="s">
        <v>33</v>
      </c>
      <c r="I11" s="94" t="s">
        <v>51</v>
      </c>
      <c r="J11" s="11"/>
    </row>
    <row r="12" spans="1:15" ht="15.75" customHeight="1" x14ac:dyDescent="0.2">
      <c r="A12" s="4"/>
      <c r="B12" s="41"/>
      <c r="C12" s="26"/>
      <c r="D12" s="218" t="s">
        <v>51</v>
      </c>
      <c r="E12" s="218"/>
      <c r="F12" s="218"/>
      <c r="G12" s="218"/>
      <c r="H12" s="28" t="s">
        <v>34</v>
      </c>
      <c r="I12" s="94" t="s">
        <v>51</v>
      </c>
      <c r="J12" s="11"/>
    </row>
    <row r="13" spans="1:15" ht="15.75" customHeight="1" x14ac:dyDescent="0.2">
      <c r="A13" s="4"/>
      <c r="B13" s="42"/>
      <c r="C13" s="95" t="s">
        <v>51</v>
      </c>
      <c r="D13" s="219" t="s">
        <v>51</v>
      </c>
      <c r="E13" s="219"/>
      <c r="F13" s="219"/>
      <c r="G13" s="219"/>
      <c r="H13" s="29"/>
      <c r="I13" s="34"/>
      <c r="J13" s="51"/>
    </row>
    <row r="14" spans="1:15" ht="24" customHeight="1" x14ac:dyDescent="0.2">
      <c r="A14" s="4"/>
      <c r="B14" s="66" t="s">
        <v>20</v>
      </c>
      <c r="C14" s="67"/>
      <c r="D14" s="68" t="s">
        <v>45</v>
      </c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14" t="s">
        <v>29</v>
      </c>
      <c r="F15" s="214"/>
      <c r="G15" s="216" t="s">
        <v>30</v>
      </c>
      <c r="H15" s="216"/>
      <c r="I15" s="216" t="s">
        <v>28</v>
      </c>
      <c r="J15" s="217"/>
    </row>
    <row r="16" spans="1:15" ht="23.25" customHeight="1" x14ac:dyDescent="0.2">
      <c r="A16" s="142" t="s">
        <v>23</v>
      </c>
      <c r="B16" s="143" t="s">
        <v>23</v>
      </c>
      <c r="C16" s="58"/>
      <c r="D16" s="59"/>
      <c r="E16" s="202">
        <v>0</v>
      </c>
      <c r="F16" s="207"/>
      <c r="G16" s="202">
        <v>0</v>
      </c>
      <c r="H16" s="207"/>
      <c r="I16" s="202">
        <v>0</v>
      </c>
      <c r="J16" s="203"/>
    </row>
    <row r="17" spans="1:10" ht="23.25" customHeight="1" x14ac:dyDescent="0.2">
      <c r="A17" s="142" t="s">
        <v>24</v>
      </c>
      <c r="B17" s="143" t="s">
        <v>24</v>
      </c>
      <c r="C17" s="58"/>
      <c r="D17" s="59"/>
      <c r="E17" s="202">
        <v>0</v>
      </c>
      <c r="F17" s="207"/>
      <c r="G17" s="202">
        <v>0</v>
      </c>
      <c r="H17" s="207"/>
      <c r="I17" s="202">
        <v>0</v>
      </c>
      <c r="J17" s="203"/>
    </row>
    <row r="18" spans="1:10" ht="23.25" customHeight="1" x14ac:dyDescent="0.2">
      <c r="A18" s="142" t="s">
        <v>25</v>
      </c>
      <c r="B18" s="143" t="s">
        <v>25</v>
      </c>
      <c r="C18" s="58"/>
      <c r="D18" s="59"/>
      <c r="E18" s="202">
        <v>0</v>
      </c>
      <c r="F18" s="207"/>
      <c r="G18" s="202">
        <v>0</v>
      </c>
      <c r="H18" s="207"/>
      <c r="I18" s="202">
        <v>0</v>
      </c>
      <c r="J18" s="203"/>
    </row>
    <row r="19" spans="1:10" ht="23.25" customHeight="1" x14ac:dyDescent="0.2">
      <c r="A19" s="142" t="s">
        <v>66</v>
      </c>
      <c r="B19" s="143" t="s">
        <v>26</v>
      </c>
      <c r="C19" s="58"/>
      <c r="D19" s="59"/>
      <c r="E19" s="202">
        <v>0</v>
      </c>
      <c r="F19" s="207"/>
      <c r="G19" s="202">
        <v>0</v>
      </c>
      <c r="H19" s="207"/>
      <c r="I19" s="202">
        <v>0</v>
      </c>
      <c r="J19" s="203"/>
    </row>
    <row r="20" spans="1:10" ht="23.25" customHeight="1" x14ac:dyDescent="0.2">
      <c r="A20" s="142" t="s">
        <v>67</v>
      </c>
      <c r="B20" s="143" t="s">
        <v>27</v>
      </c>
      <c r="C20" s="58"/>
      <c r="D20" s="59"/>
      <c r="E20" s="202">
        <v>0</v>
      </c>
      <c r="F20" s="207"/>
      <c r="G20" s="202">
        <v>0</v>
      </c>
      <c r="H20" s="207"/>
      <c r="I20" s="202">
        <v>0</v>
      </c>
      <c r="J20" s="203"/>
    </row>
    <row r="21" spans="1:10" ht="23.25" customHeight="1" x14ac:dyDescent="0.2">
      <c r="A21" s="4"/>
      <c r="B21" s="74" t="s">
        <v>28</v>
      </c>
      <c r="C21" s="75"/>
      <c r="D21" s="76"/>
      <c r="E21" s="204">
        <f>SUM(E16:F20)</f>
        <v>0</v>
      </c>
      <c r="F21" s="205"/>
      <c r="G21" s="204">
        <f>SUM(G16:H20)</f>
        <v>0</v>
      </c>
      <c r="H21" s="205"/>
      <c r="I21" s="204">
        <f>SUM(I16:J20)</f>
        <v>0</v>
      </c>
      <c r="J21" s="228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00">
        <v>0</v>
      </c>
      <c r="H23" s="201"/>
      <c r="I23" s="201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6">
        <v>0</v>
      </c>
      <c r="H24" s="227"/>
      <c r="I24" s="227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00">
        <v>0</v>
      </c>
      <c r="H25" s="201"/>
      <c r="I25" s="201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11">
        <v>0</v>
      </c>
      <c r="H26" s="212"/>
      <c r="I26" s="212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13">
        <v>0</v>
      </c>
      <c r="H27" s="213"/>
      <c r="I27" s="213"/>
      <c r="J27" s="63" t="str">
        <f t="shared" si="0"/>
        <v>CZK</v>
      </c>
    </row>
    <row r="28" spans="1:10" ht="27.75" hidden="1" customHeight="1" thickBot="1" x14ac:dyDescent="0.25">
      <c r="A28" s="4"/>
      <c r="B28" s="115" t="s">
        <v>22</v>
      </c>
      <c r="C28" s="116"/>
      <c r="D28" s="116"/>
      <c r="E28" s="117"/>
      <c r="F28" s="118"/>
      <c r="G28" s="199">
        <v>249496.69</v>
      </c>
      <c r="H28" s="206"/>
      <c r="I28" s="206"/>
      <c r="J28" s="119" t="str">
        <f t="shared" si="0"/>
        <v>CZK</v>
      </c>
    </row>
    <row r="29" spans="1:10" ht="27.75" customHeight="1" thickBot="1" x14ac:dyDescent="0.25">
      <c r="A29" s="4"/>
      <c r="B29" s="115" t="s">
        <v>35</v>
      </c>
      <c r="C29" s="120"/>
      <c r="D29" s="120"/>
      <c r="E29" s="120"/>
      <c r="F29" s="120"/>
      <c r="G29" s="199">
        <v>0</v>
      </c>
      <c r="H29" s="199"/>
      <c r="I29" s="199"/>
      <c r="J29" s="121" t="s">
        <v>53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43272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5" t="s">
        <v>2</v>
      </c>
      <c r="E35" s="225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7"/>
      <c r="G37" s="107"/>
      <c r="H37" s="107"/>
      <c r="I37" s="107"/>
      <c r="J37" s="3"/>
    </row>
    <row r="38" spans="1:10" ht="25.5" hidden="1" customHeight="1" x14ac:dyDescent="0.2">
      <c r="A38" s="99" t="s">
        <v>37</v>
      </c>
      <c r="B38" s="101" t="s">
        <v>16</v>
      </c>
      <c r="C38" s="102" t="s">
        <v>5</v>
      </c>
      <c r="D38" s="103"/>
      <c r="E38" s="103"/>
      <c r="F38" s="108" t="str">
        <f>B23</f>
        <v>Základ pro sníženou DPH</v>
      </c>
      <c r="G38" s="108" t="str">
        <f>B25</f>
        <v>Základ pro základní DPH</v>
      </c>
      <c r="H38" s="109" t="s">
        <v>17</v>
      </c>
      <c r="I38" s="109" t="s">
        <v>1</v>
      </c>
      <c r="J38" s="104" t="s">
        <v>0</v>
      </c>
    </row>
    <row r="39" spans="1:10" ht="25.5" hidden="1" customHeight="1" x14ac:dyDescent="0.2">
      <c r="A39" s="99">
        <v>1</v>
      </c>
      <c r="B39" s="105"/>
      <c r="C39" s="229"/>
      <c r="D39" s="230"/>
      <c r="E39" s="230"/>
      <c r="F39" s="110">
        <v>0</v>
      </c>
      <c r="G39" s="111">
        <v>249496.69</v>
      </c>
      <c r="H39" s="112">
        <v>52394</v>
      </c>
      <c r="I39" s="112">
        <v>301890.69</v>
      </c>
      <c r="J39" s="106">
        <f>IF(CenaCelkemVypocet=0,"",I39/CenaCelkemVypocet*100)</f>
        <v>100</v>
      </c>
    </row>
    <row r="40" spans="1:10" ht="25.5" hidden="1" customHeight="1" x14ac:dyDescent="0.2">
      <c r="A40" s="99"/>
      <c r="B40" s="231" t="s">
        <v>52</v>
      </c>
      <c r="C40" s="232"/>
      <c r="D40" s="232"/>
      <c r="E40" s="233"/>
      <c r="F40" s="113">
        <f>SUMIF(A39:A39,"=1",F39:F39)</f>
        <v>0</v>
      </c>
      <c r="G40" s="114">
        <f>SUMIF(A39:A39,"=1",G39:G39)</f>
        <v>249496.69</v>
      </c>
      <c r="H40" s="114">
        <f>SUMIF(A39:A39,"=1",H39:H39)</f>
        <v>52394</v>
      </c>
      <c r="I40" s="114">
        <f>SUMIF(A39:A39,"=1",I39:I39)</f>
        <v>301890.69</v>
      </c>
      <c r="J40" s="100">
        <f>SUMIF(A39:A39,"=1",J39:J39)</f>
        <v>100</v>
      </c>
    </row>
    <row r="44" spans="1:10" ht="15.75" x14ac:dyDescent="0.25">
      <c r="B44" s="122" t="s">
        <v>54</v>
      </c>
    </row>
    <row r="46" spans="1:10" ht="25.5" customHeight="1" x14ac:dyDescent="0.2">
      <c r="A46" s="123"/>
      <c r="B46" s="127" t="s">
        <v>16</v>
      </c>
      <c r="C46" s="127" t="s">
        <v>5</v>
      </c>
      <c r="D46" s="128"/>
      <c r="E46" s="128"/>
      <c r="F46" s="131" t="s">
        <v>55</v>
      </c>
      <c r="G46" s="131" t="s">
        <v>29</v>
      </c>
      <c r="H46" s="131" t="s">
        <v>30</v>
      </c>
      <c r="I46" s="234" t="s">
        <v>28</v>
      </c>
      <c r="J46" s="234"/>
    </row>
    <row r="47" spans="1:10" ht="25.5" customHeight="1" x14ac:dyDescent="0.2">
      <c r="A47" s="124"/>
      <c r="B47" s="134" t="s">
        <v>56</v>
      </c>
      <c r="C47" s="236" t="s">
        <v>57</v>
      </c>
      <c r="D47" s="237"/>
      <c r="E47" s="237"/>
      <c r="F47" s="138" t="s">
        <v>23</v>
      </c>
      <c r="G47" s="135">
        <v>0</v>
      </c>
      <c r="H47" s="135">
        <v>0</v>
      </c>
      <c r="I47" s="235">
        <v>0</v>
      </c>
      <c r="J47" s="235"/>
    </row>
    <row r="48" spans="1:10" ht="25.5" customHeight="1" x14ac:dyDescent="0.2">
      <c r="A48" s="124"/>
      <c r="B48" s="126" t="s">
        <v>58</v>
      </c>
      <c r="C48" s="223" t="s">
        <v>59</v>
      </c>
      <c r="D48" s="224"/>
      <c r="E48" s="224"/>
      <c r="F48" s="139" t="s">
        <v>23</v>
      </c>
      <c r="G48" s="132">
        <v>0</v>
      </c>
      <c r="H48" s="132">
        <v>0</v>
      </c>
      <c r="I48" s="222">
        <v>0</v>
      </c>
      <c r="J48" s="222"/>
    </row>
    <row r="49" spans="1:10" ht="25.5" customHeight="1" x14ac:dyDescent="0.2">
      <c r="A49" s="124"/>
      <c r="B49" s="126" t="s">
        <v>60</v>
      </c>
      <c r="C49" s="223" t="s">
        <v>61</v>
      </c>
      <c r="D49" s="224"/>
      <c r="E49" s="224"/>
      <c r="F49" s="139" t="s">
        <v>23</v>
      </c>
      <c r="G49" s="132">
        <v>0</v>
      </c>
      <c r="H49" s="132">
        <v>0</v>
      </c>
      <c r="I49" s="222">
        <v>0</v>
      </c>
      <c r="J49" s="222"/>
    </row>
    <row r="50" spans="1:10" ht="25.5" customHeight="1" x14ac:dyDescent="0.2">
      <c r="A50" s="124"/>
      <c r="B50" s="126" t="s">
        <v>62</v>
      </c>
      <c r="C50" s="223" t="s">
        <v>63</v>
      </c>
      <c r="D50" s="224"/>
      <c r="E50" s="224"/>
      <c r="F50" s="139" t="s">
        <v>23</v>
      </c>
      <c r="G50" s="132">
        <v>0</v>
      </c>
      <c r="H50" s="132">
        <v>0</v>
      </c>
      <c r="I50" s="222">
        <v>0</v>
      </c>
      <c r="J50" s="222"/>
    </row>
    <row r="51" spans="1:10" ht="25.5" customHeight="1" x14ac:dyDescent="0.2">
      <c r="A51" s="124"/>
      <c r="B51" s="126" t="s">
        <v>64</v>
      </c>
      <c r="C51" s="223" t="s">
        <v>65</v>
      </c>
      <c r="D51" s="224"/>
      <c r="E51" s="224"/>
      <c r="F51" s="139" t="s">
        <v>23</v>
      </c>
      <c r="G51" s="132">
        <v>0</v>
      </c>
      <c r="H51" s="132">
        <v>0</v>
      </c>
      <c r="I51" s="222">
        <v>0</v>
      </c>
      <c r="J51" s="222"/>
    </row>
    <row r="52" spans="1:10" ht="25.5" customHeight="1" x14ac:dyDescent="0.2">
      <c r="A52" s="124"/>
      <c r="B52" s="136" t="s">
        <v>66</v>
      </c>
      <c r="C52" s="239" t="s">
        <v>26</v>
      </c>
      <c r="D52" s="240"/>
      <c r="E52" s="240"/>
      <c r="F52" s="140" t="s">
        <v>66</v>
      </c>
      <c r="G52" s="137">
        <v>0</v>
      </c>
      <c r="H52" s="137">
        <v>0</v>
      </c>
      <c r="I52" s="238">
        <v>0</v>
      </c>
      <c r="J52" s="238"/>
    </row>
    <row r="53" spans="1:10" ht="25.5" customHeight="1" x14ac:dyDescent="0.2">
      <c r="A53" s="125"/>
      <c r="B53" s="129" t="s">
        <v>1</v>
      </c>
      <c r="C53" s="129"/>
      <c r="D53" s="130"/>
      <c r="E53" s="130"/>
      <c r="F53" s="141"/>
      <c r="G53" s="133">
        <f>SUM(G47:G52)</f>
        <v>0</v>
      </c>
      <c r="H53" s="133">
        <f>SUM(H47:H52)</f>
        <v>0</v>
      </c>
      <c r="I53" s="241">
        <f>SUM(I47:I52)</f>
        <v>0</v>
      </c>
      <c r="J53" s="241"/>
    </row>
    <row r="54" spans="1:10" x14ac:dyDescent="0.2">
      <c r="F54" s="97"/>
      <c r="G54" s="98"/>
      <c r="H54" s="97"/>
      <c r="I54" s="98"/>
      <c r="J54" s="98"/>
    </row>
    <row r="55" spans="1:10" x14ac:dyDescent="0.2">
      <c r="F55" s="97"/>
      <c r="G55" s="98"/>
      <c r="H55" s="97"/>
      <c r="I55" s="98"/>
      <c r="J55" s="98"/>
    </row>
    <row r="56" spans="1:10" x14ac:dyDescent="0.2">
      <c r="F56" s="97"/>
      <c r="G56" s="98"/>
      <c r="H56" s="97"/>
      <c r="I56" s="98"/>
      <c r="J56" s="9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0">
    <mergeCell ref="I52:J52"/>
    <mergeCell ref="C52:E52"/>
    <mergeCell ref="I53:J53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B1:J1"/>
    <mergeCell ref="G26:I26"/>
    <mergeCell ref="G27:I27"/>
    <mergeCell ref="E15:F15"/>
    <mergeCell ref="D11:G11"/>
    <mergeCell ref="G15:H15"/>
    <mergeCell ref="I15:J15"/>
    <mergeCell ref="D12:G12"/>
    <mergeCell ref="D13:G13"/>
    <mergeCell ref="D2:K2"/>
    <mergeCell ref="G29:I29"/>
    <mergeCell ref="G25:I25"/>
    <mergeCell ref="I16:J16"/>
    <mergeCell ref="I19:J19"/>
    <mergeCell ref="E21:F21"/>
    <mergeCell ref="G21:H21"/>
    <mergeCell ref="G28:I28"/>
    <mergeCell ref="E16:F16"/>
    <mergeCell ref="G19:H19"/>
    <mergeCell ref="G20:H20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2" t="s">
        <v>6</v>
      </c>
      <c r="B1" s="242"/>
      <c r="C1" s="243"/>
      <c r="D1" s="242"/>
      <c r="E1" s="242"/>
      <c r="F1" s="242"/>
      <c r="G1" s="242"/>
    </row>
    <row r="2" spans="1:7" ht="24.95" customHeight="1" x14ac:dyDescent="0.2">
      <c r="A2" s="79" t="s">
        <v>41</v>
      </c>
      <c r="B2" s="78"/>
      <c r="C2" s="244"/>
      <c r="D2" s="244"/>
      <c r="E2" s="244"/>
      <c r="F2" s="244"/>
      <c r="G2" s="245"/>
    </row>
    <row r="3" spans="1:7" ht="24.95" hidden="1" customHeight="1" x14ac:dyDescent="0.2">
      <c r="A3" s="79" t="s">
        <v>7</v>
      </c>
      <c r="B3" s="78"/>
      <c r="C3" s="244"/>
      <c r="D3" s="244"/>
      <c r="E3" s="244"/>
      <c r="F3" s="244"/>
      <c r="G3" s="245"/>
    </row>
    <row r="4" spans="1:7" ht="24.95" hidden="1" customHeight="1" x14ac:dyDescent="0.2">
      <c r="A4" s="79" t="s">
        <v>8</v>
      </c>
      <c r="B4" s="78"/>
      <c r="C4" s="244"/>
      <c r="D4" s="244"/>
      <c r="E4" s="244"/>
      <c r="F4" s="244"/>
      <c r="G4" s="245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8"/>
  <sheetViews>
    <sheetView topLeftCell="B42" zoomScaleNormal="100" workbookViewId="0">
      <selection activeCell="F56" sqref="F56:J56"/>
    </sheetView>
  </sheetViews>
  <sheetFormatPr defaultRowHeight="12.75" outlineLevelRow="1" x14ac:dyDescent="0.2"/>
  <cols>
    <col min="1" max="1" width="4.28515625" customWidth="1"/>
    <col min="2" max="2" width="14.42578125" style="96" customWidth="1"/>
    <col min="3" max="3" width="38.28515625" style="96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2" max="13" width="0" hidden="1" customWidth="1"/>
    <col min="18" max="21" width="0" hidden="1" customWidth="1"/>
    <col min="29" max="39" width="0" hidden="1" customWidth="1"/>
  </cols>
  <sheetData>
    <row r="1" spans="1:60" ht="15.75" customHeight="1" x14ac:dyDescent="0.25">
      <c r="A1" s="246" t="s">
        <v>6</v>
      </c>
      <c r="B1" s="246"/>
      <c r="C1" s="246"/>
      <c r="D1" s="246"/>
      <c r="E1" s="246"/>
      <c r="F1" s="246"/>
      <c r="G1" s="246"/>
      <c r="AE1" t="s">
        <v>69</v>
      </c>
    </row>
    <row r="2" spans="1:60" ht="24.95" customHeight="1" x14ac:dyDescent="0.2">
      <c r="A2" s="146" t="s">
        <v>68</v>
      </c>
      <c r="B2" s="144"/>
      <c r="C2" s="250" t="s">
        <v>173</v>
      </c>
      <c r="D2" s="251"/>
      <c r="E2" s="251"/>
      <c r="F2" s="251"/>
      <c r="G2" s="252"/>
      <c r="AE2" t="s">
        <v>70</v>
      </c>
    </row>
    <row r="3" spans="1:60" ht="24.95" hidden="1" customHeight="1" x14ac:dyDescent="0.2">
      <c r="A3" s="147" t="s">
        <v>7</v>
      </c>
      <c r="B3" s="145"/>
      <c r="C3" s="247"/>
      <c r="D3" s="247"/>
      <c r="E3" s="247"/>
      <c r="F3" s="247"/>
      <c r="G3" s="248"/>
      <c r="AE3" t="s">
        <v>71</v>
      </c>
    </row>
    <row r="4" spans="1:60" ht="24.95" hidden="1" customHeight="1" x14ac:dyDescent="0.2">
      <c r="A4" s="147" t="s">
        <v>8</v>
      </c>
      <c r="B4" s="145"/>
      <c r="C4" s="249"/>
      <c r="D4" s="247"/>
      <c r="E4" s="247"/>
      <c r="F4" s="247"/>
      <c r="G4" s="248"/>
      <c r="AE4" t="s">
        <v>72</v>
      </c>
    </row>
    <row r="5" spans="1:60" hidden="1" x14ac:dyDescent="0.2">
      <c r="A5" s="148" t="s">
        <v>73</v>
      </c>
      <c r="B5" s="149"/>
      <c r="C5" s="150"/>
      <c r="D5" s="151"/>
      <c r="E5" s="151"/>
      <c r="F5" s="151"/>
      <c r="G5" s="152"/>
      <c r="AE5" t="s">
        <v>74</v>
      </c>
    </row>
    <row r="7" spans="1:60" ht="38.25" x14ac:dyDescent="0.2">
      <c r="A7" s="157" t="s">
        <v>75</v>
      </c>
      <c r="B7" s="158" t="s">
        <v>76</v>
      </c>
      <c r="C7" s="158" t="s">
        <v>77</v>
      </c>
      <c r="D7" s="157" t="s">
        <v>78</v>
      </c>
      <c r="E7" s="157" t="s">
        <v>79</v>
      </c>
      <c r="F7" s="153" t="s">
        <v>80</v>
      </c>
      <c r="G7" s="175" t="s">
        <v>28</v>
      </c>
      <c r="H7" s="176" t="s">
        <v>29</v>
      </c>
      <c r="I7" s="176" t="s">
        <v>81</v>
      </c>
      <c r="J7" s="176" t="s">
        <v>30</v>
      </c>
      <c r="K7" s="176" t="s">
        <v>82</v>
      </c>
      <c r="L7" s="176" t="s">
        <v>83</v>
      </c>
      <c r="M7" s="176" t="s">
        <v>84</v>
      </c>
      <c r="N7" s="176" t="s">
        <v>85</v>
      </c>
      <c r="O7" s="176" t="s">
        <v>86</v>
      </c>
      <c r="P7" s="176" t="s">
        <v>87</v>
      </c>
      <c r="Q7" s="176" t="s">
        <v>88</v>
      </c>
      <c r="R7" s="176" t="s">
        <v>89</v>
      </c>
      <c r="S7" s="176" t="s">
        <v>90</v>
      </c>
      <c r="T7" s="176" t="s">
        <v>91</v>
      </c>
      <c r="U7" s="160" t="s">
        <v>92</v>
      </c>
    </row>
    <row r="8" spans="1:60" x14ac:dyDescent="0.2">
      <c r="A8" s="177" t="s">
        <v>93</v>
      </c>
      <c r="B8" s="178" t="s">
        <v>56</v>
      </c>
      <c r="C8" s="179" t="s">
        <v>57</v>
      </c>
      <c r="D8" s="180"/>
      <c r="E8" s="181"/>
      <c r="F8" s="182"/>
      <c r="G8" s="182">
        <f>SUMIF(AE9:AE22,"&lt;&gt;NOR",G9:G22)</f>
        <v>0</v>
      </c>
      <c r="H8" s="182"/>
      <c r="I8" s="182">
        <f>SUM(I9:I22)</f>
        <v>0</v>
      </c>
      <c r="J8" s="182"/>
      <c r="K8" s="182">
        <f>SUM(K9:K22)</f>
        <v>0</v>
      </c>
      <c r="L8" s="182"/>
      <c r="M8" s="182">
        <f>SUM(M9:M22)</f>
        <v>0</v>
      </c>
      <c r="N8" s="159"/>
      <c r="O8" s="159">
        <f>SUM(O9:O22)</f>
        <v>0</v>
      </c>
      <c r="P8" s="159"/>
      <c r="Q8" s="159">
        <f>SUM(Q9:Q22)</f>
        <v>0</v>
      </c>
      <c r="R8" s="159"/>
      <c r="S8" s="159"/>
      <c r="T8" s="177"/>
      <c r="U8" s="159">
        <f>SUM(U9:U22)</f>
        <v>53.670000000000009</v>
      </c>
      <c r="AE8" t="s">
        <v>94</v>
      </c>
    </row>
    <row r="9" spans="1:60" outlineLevel="1" x14ac:dyDescent="0.2">
      <c r="A9" s="155">
        <v>1</v>
      </c>
      <c r="B9" s="161" t="s">
        <v>95</v>
      </c>
      <c r="C9" s="190" t="s">
        <v>96</v>
      </c>
      <c r="D9" s="163" t="s">
        <v>97</v>
      </c>
      <c r="E9" s="170">
        <v>293</v>
      </c>
      <c r="F9" s="173">
        <v>0</v>
      </c>
      <c r="G9" s="173">
        <v>0</v>
      </c>
      <c r="H9" s="173">
        <v>0</v>
      </c>
      <c r="I9" s="173">
        <f>ROUND(E9*H9,2)</f>
        <v>0</v>
      </c>
      <c r="J9" s="173">
        <v>0</v>
      </c>
      <c r="K9" s="173">
        <f>ROUND(E9*J9,2)</f>
        <v>0</v>
      </c>
      <c r="L9" s="173">
        <v>21</v>
      </c>
      <c r="M9" s="173">
        <f>G9*(1+L9/100)</f>
        <v>0</v>
      </c>
      <c r="N9" s="164">
        <v>0</v>
      </c>
      <c r="O9" s="164">
        <f>ROUND(E9*N9,5)</f>
        <v>0</v>
      </c>
      <c r="P9" s="164">
        <v>0</v>
      </c>
      <c r="Q9" s="164">
        <f>ROUND(E9*P9,5)</f>
        <v>0</v>
      </c>
      <c r="R9" s="164"/>
      <c r="S9" s="164"/>
      <c r="T9" s="165">
        <v>8.9999999999999993E-3</v>
      </c>
      <c r="U9" s="164">
        <f>ROUND(E9*T9,2)</f>
        <v>2.64</v>
      </c>
      <c r="V9" s="154"/>
      <c r="W9" s="154"/>
      <c r="X9" s="154"/>
      <c r="Y9" s="154"/>
      <c r="Z9" s="154"/>
      <c r="AA9" s="154"/>
      <c r="AB9" s="154"/>
      <c r="AC9" s="154"/>
      <c r="AD9" s="154"/>
      <c r="AE9" s="154" t="s">
        <v>98</v>
      </c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</row>
    <row r="10" spans="1:60" outlineLevel="1" x14ac:dyDescent="0.2">
      <c r="A10" s="155"/>
      <c r="B10" s="161"/>
      <c r="C10" s="191" t="s">
        <v>99</v>
      </c>
      <c r="D10" s="166"/>
      <c r="E10" s="171">
        <v>293</v>
      </c>
      <c r="F10" s="173"/>
      <c r="G10" s="173"/>
      <c r="H10" s="173"/>
      <c r="I10" s="173"/>
      <c r="J10" s="173"/>
      <c r="K10" s="173"/>
      <c r="L10" s="173"/>
      <c r="M10" s="173"/>
      <c r="N10" s="164"/>
      <c r="O10" s="164"/>
      <c r="P10" s="164"/>
      <c r="Q10" s="164"/>
      <c r="R10" s="164"/>
      <c r="S10" s="164"/>
      <c r="T10" s="165"/>
      <c r="U10" s="164"/>
      <c r="V10" s="154"/>
      <c r="W10" s="154"/>
      <c r="X10" s="154"/>
      <c r="Y10" s="154"/>
      <c r="Z10" s="154"/>
      <c r="AA10" s="154"/>
      <c r="AB10" s="154"/>
      <c r="AC10" s="154"/>
      <c r="AD10" s="154"/>
      <c r="AE10" s="154" t="s">
        <v>100</v>
      </c>
      <c r="AF10" s="154">
        <v>0</v>
      </c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</row>
    <row r="11" spans="1:60" ht="22.5" outlineLevel="1" x14ac:dyDescent="0.2">
      <c r="A11" s="155">
        <v>2</v>
      </c>
      <c r="B11" s="161" t="s">
        <v>101</v>
      </c>
      <c r="C11" s="196" t="s">
        <v>172</v>
      </c>
      <c r="D11" s="163" t="s">
        <v>102</v>
      </c>
      <c r="E11" s="170">
        <v>38.745000000000005</v>
      </c>
      <c r="F11" s="173">
        <v>0</v>
      </c>
      <c r="G11" s="173">
        <v>0</v>
      </c>
      <c r="H11" s="173">
        <v>0</v>
      </c>
      <c r="I11" s="173">
        <f>ROUND(E11*H11,2)</f>
        <v>0</v>
      </c>
      <c r="J11" s="173">
        <v>0</v>
      </c>
      <c r="K11" s="173">
        <f>ROUND(E11*J11,2)</f>
        <v>0</v>
      </c>
      <c r="L11" s="173">
        <v>21</v>
      </c>
      <c r="M11" s="173">
        <f>G11*(1+L11/100)</f>
        <v>0</v>
      </c>
      <c r="N11" s="164">
        <v>0</v>
      </c>
      <c r="O11" s="164">
        <f>ROUND(E11*N11,5)</f>
        <v>0</v>
      </c>
      <c r="P11" s="164">
        <v>0</v>
      </c>
      <c r="Q11" s="164">
        <f>ROUND(E11*P11,5)</f>
        <v>0</v>
      </c>
      <c r="R11" s="164"/>
      <c r="S11" s="164"/>
      <c r="T11" s="165">
        <v>0.25659999999999999</v>
      </c>
      <c r="U11" s="164">
        <f>ROUND(E11*T11,2)</f>
        <v>9.94</v>
      </c>
      <c r="V11" s="154"/>
      <c r="W11" s="154"/>
      <c r="X11" s="154"/>
      <c r="Y11" s="154"/>
      <c r="Z11" s="154"/>
      <c r="AA11" s="154"/>
      <c r="AB11" s="154"/>
      <c r="AC11" s="154"/>
      <c r="AD11" s="154"/>
      <c r="AE11" s="154" t="s">
        <v>98</v>
      </c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</row>
    <row r="12" spans="1:60" outlineLevel="1" x14ac:dyDescent="0.2">
      <c r="A12" s="155"/>
      <c r="B12" s="161"/>
      <c r="C12" s="191" t="s">
        <v>103</v>
      </c>
      <c r="D12" s="166"/>
      <c r="E12" s="171">
        <v>38.744999999999997</v>
      </c>
      <c r="F12" s="173"/>
      <c r="G12" s="173"/>
      <c r="H12" s="173"/>
      <c r="I12" s="173"/>
      <c r="J12" s="173"/>
      <c r="K12" s="173"/>
      <c r="L12" s="173"/>
      <c r="M12" s="173"/>
      <c r="N12" s="164"/>
      <c r="O12" s="164"/>
      <c r="P12" s="164"/>
      <c r="Q12" s="164"/>
      <c r="R12" s="164"/>
      <c r="S12" s="164"/>
      <c r="T12" s="165"/>
      <c r="U12" s="164"/>
      <c r="V12" s="154"/>
      <c r="W12" s="154"/>
      <c r="X12" s="154"/>
      <c r="Y12" s="154"/>
      <c r="Z12" s="154"/>
      <c r="AA12" s="154"/>
      <c r="AB12" s="154"/>
      <c r="AC12" s="154"/>
      <c r="AD12" s="154"/>
      <c r="AE12" s="154" t="s">
        <v>100</v>
      </c>
      <c r="AF12" s="154">
        <v>0</v>
      </c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</row>
    <row r="13" spans="1:60" ht="22.5" outlineLevel="1" x14ac:dyDescent="0.2">
      <c r="A13" s="155">
        <v>3</v>
      </c>
      <c r="B13" s="161" t="s">
        <v>101</v>
      </c>
      <c r="C13" s="190" t="s">
        <v>104</v>
      </c>
      <c r="D13" s="163" t="s">
        <v>102</v>
      </c>
      <c r="E13" s="170">
        <v>38.4</v>
      </c>
      <c r="F13" s="173">
        <v>0</v>
      </c>
      <c r="G13" s="173">
        <v>0</v>
      </c>
      <c r="H13" s="173">
        <v>0</v>
      </c>
      <c r="I13" s="173">
        <f>ROUND(E13*H13,2)</f>
        <v>0</v>
      </c>
      <c r="J13" s="173">
        <v>0</v>
      </c>
      <c r="K13" s="173">
        <f>ROUND(E13*J13,2)</f>
        <v>0</v>
      </c>
      <c r="L13" s="173">
        <v>21</v>
      </c>
      <c r="M13" s="173">
        <f>G13*(1+L13/100)</f>
        <v>0</v>
      </c>
      <c r="N13" s="164">
        <v>0</v>
      </c>
      <c r="O13" s="164">
        <f>ROUND(E13*N13,5)</f>
        <v>0</v>
      </c>
      <c r="P13" s="164">
        <v>0</v>
      </c>
      <c r="Q13" s="164">
        <f>ROUND(E13*P13,5)</f>
        <v>0</v>
      </c>
      <c r="R13" s="164"/>
      <c r="S13" s="164"/>
      <c r="T13" s="165">
        <v>0.25659999999999999</v>
      </c>
      <c r="U13" s="164">
        <f>ROUND(E13*T13,2)</f>
        <v>9.85</v>
      </c>
      <c r="V13" s="154"/>
      <c r="W13" s="154"/>
      <c r="X13" s="154"/>
      <c r="Y13" s="154"/>
      <c r="Z13" s="154"/>
      <c r="AA13" s="154"/>
      <c r="AB13" s="154"/>
      <c r="AC13" s="154"/>
      <c r="AD13" s="154"/>
      <c r="AE13" s="154" t="s">
        <v>98</v>
      </c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</row>
    <row r="14" spans="1:60" outlineLevel="1" x14ac:dyDescent="0.2">
      <c r="A14" s="155"/>
      <c r="B14" s="161"/>
      <c r="C14" s="191" t="s">
        <v>105</v>
      </c>
      <c r="D14" s="166"/>
      <c r="E14" s="171">
        <v>38.4</v>
      </c>
      <c r="F14" s="173"/>
      <c r="G14" s="173"/>
      <c r="H14" s="173"/>
      <c r="I14" s="173"/>
      <c r="J14" s="173"/>
      <c r="K14" s="173"/>
      <c r="L14" s="173"/>
      <c r="M14" s="173"/>
      <c r="N14" s="164"/>
      <c r="O14" s="164"/>
      <c r="P14" s="164"/>
      <c r="Q14" s="164"/>
      <c r="R14" s="164"/>
      <c r="S14" s="164"/>
      <c r="T14" s="165"/>
      <c r="U14" s="164"/>
      <c r="V14" s="154"/>
      <c r="W14" s="154"/>
      <c r="X14" s="154"/>
      <c r="Y14" s="154"/>
      <c r="Z14" s="154"/>
      <c r="AA14" s="154"/>
      <c r="AB14" s="154"/>
      <c r="AC14" s="154"/>
      <c r="AD14" s="154"/>
      <c r="AE14" s="154" t="s">
        <v>100</v>
      </c>
      <c r="AF14" s="154">
        <v>0</v>
      </c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</row>
    <row r="15" spans="1:60" outlineLevel="1" x14ac:dyDescent="0.2">
      <c r="A15" s="155">
        <v>4</v>
      </c>
      <c r="B15" s="161" t="s">
        <v>106</v>
      </c>
      <c r="C15" s="190" t="s">
        <v>107</v>
      </c>
      <c r="D15" s="163" t="s">
        <v>102</v>
      </c>
      <c r="E15" s="170">
        <v>77.150000000000006</v>
      </c>
      <c r="F15" s="173">
        <v>0</v>
      </c>
      <c r="G15" s="173">
        <v>0</v>
      </c>
      <c r="H15" s="173">
        <v>0</v>
      </c>
      <c r="I15" s="173">
        <f>ROUND(E15*H15,2)</f>
        <v>0</v>
      </c>
      <c r="J15" s="173">
        <v>0</v>
      </c>
      <c r="K15" s="173">
        <f>ROUND(E15*J15,2)</f>
        <v>0</v>
      </c>
      <c r="L15" s="173">
        <v>21</v>
      </c>
      <c r="M15" s="173">
        <f>G15*(1+L15/100)</f>
        <v>0</v>
      </c>
      <c r="N15" s="164">
        <v>0</v>
      </c>
      <c r="O15" s="164">
        <f>ROUND(E15*N15,5)</f>
        <v>0</v>
      </c>
      <c r="P15" s="164">
        <v>0</v>
      </c>
      <c r="Q15" s="164">
        <f>ROUND(E15*P15,5)</f>
        <v>0</v>
      </c>
      <c r="R15" s="164"/>
      <c r="S15" s="164"/>
      <c r="T15" s="165">
        <v>1.0999999999999999E-2</v>
      </c>
      <c r="U15" s="164">
        <f>ROUND(E15*T15,2)</f>
        <v>0.85</v>
      </c>
      <c r="V15" s="154"/>
      <c r="W15" s="154"/>
      <c r="X15" s="154"/>
      <c r="Y15" s="154"/>
      <c r="Z15" s="154"/>
      <c r="AA15" s="154"/>
      <c r="AB15" s="154"/>
      <c r="AC15" s="154"/>
      <c r="AD15" s="154"/>
      <c r="AE15" s="154" t="s">
        <v>98</v>
      </c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</row>
    <row r="16" spans="1:60" outlineLevel="1" x14ac:dyDescent="0.2">
      <c r="A16" s="155"/>
      <c r="B16" s="161"/>
      <c r="C16" s="191" t="s">
        <v>108</v>
      </c>
      <c r="D16" s="166"/>
      <c r="E16" s="171">
        <v>77.150000000000006</v>
      </c>
      <c r="F16" s="173"/>
      <c r="G16" s="173"/>
      <c r="H16" s="173"/>
      <c r="I16" s="173"/>
      <c r="J16" s="173"/>
      <c r="K16" s="173"/>
      <c r="L16" s="173"/>
      <c r="M16" s="173"/>
      <c r="N16" s="164"/>
      <c r="O16" s="164"/>
      <c r="P16" s="164"/>
      <c r="Q16" s="164"/>
      <c r="R16" s="164"/>
      <c r="S16" s="164"/>
      <c r="T16" s="165"/>
      <c r="U16" s="164"/>
      <c r="V16" s="154"/>
      <c r="W16" s="154"/>
      <c r="X16" s="154"/>
      <c r="Y16" s="154"/>
      <c r="Z16" s="154"/>
      <c r="AA16" s="154"/>
      <c r="AB16" s="154"/>
      <c r="AC16" s="154"/>
      <c r="AD16" s="154"/>
      <c r="AE16" s="154" t="s">
        <v>100</v>
      </c>
      <c r="AF16" s="154">
        <v>0</v>
      </c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</row>
    <row r="17" spans="1:60" ht="22.5" outlineLevel="1" x14ac:dyDescent="0.2">
      <c r="A17" s="155">
        <v>5</v>
      </c>
      <c r="B17" s="161" t="s">
        <v>109</v>
      </c>
      <c r="C17" s="190" t="s">
        <v>110</v>
      </c>
      <c r="D17" s="163" t="s">
        <v>102</v>
      </c>
      <c r="E17" s="170">
        <v>2.4</v>
      </c>
      <c r="F17" s="173">
        <v>0</v>
      </c>
      <c r="G17" s="173">
        <v>0</v>
      </c>
      <c r="H17" s="173">
        <v>0</v>
      </c>
      <c r="I17" s="173">
        <f>ROUND(E17*H17,2)</f>
        <v>0</v>
      </c>
      <c r="J17" s="173">
        <v>0</v>
      </c>
      <c r="K17" s="173">
        <f>ROUND(E17*J17,2)</f>
        <v>0</v>
      </c>
      <c r="L17" s="173">
        <v>21</v>
      </c>
      <c r="M17" s="173">
        <f>G17*(1+L17/100)</f>
        <v>0</v>
      </c>
      <c r="N17" s="164">
        <v>0</v>
      </c>
      <c r="O17" s="164">
        <f>ROUND(E17*N17,5)</f>
        <v>0</v>
      </c>
      <c r="P17" s="164">
        <v>0</v>
      </c>
      <c r="Q17" s="164">
        <f>ROUND(E17*P17,5)</f>
        <v>0</v>
      </c>
      <c r="R17" s="164"/>
      <c r="S17" s="164"/>
      <c r="T17" s="165">
        <v>2.335</v>
      </c>
      <c r="U17" s="164">
        <f>ROUND(E17*T17,2)</f>
        <v>5.6</v>
      </c>
      <c r="V17" s="154"/>
      <c r="W17" s="154"/>
      <c r="X17" s="154"/>
      <c r="Y17" s="154"/>
      <c r="Z17" s="154"/>
      <c r="AA17" s="154"/>
      <c r="AB17" s="154"/>
      <c r="AC17" s="154"/>
      <c r="AD17" s="154"/>
      <c r="AE17" s="154" t="s">
        <v>98</v>
      </c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</row>
    <row r="18" spans="1:60" outlineLevel="1" x14ac:dyDescent="0.2">
      <c r="A18" s="155">
        <v>6</v>
      </c>
      <c r="B18" s="161" t="s">
        <v>111</v>
      </c>
      <c r="C18" s="190" t="s">
        <v>112</v>
      </c>
      <c r="D18" s="163" t="s">
        <v>102</v>
      </c>
      <c r="E18" s="170">
        <v>2.4</v>
      </c>
      <c r="F18" s="173">
        <v>0</v>
      </c>
      <c r="G18" s="173">
        <v>0</v>
      </c>
      <c r="H18" s="173">
        <v>0</v>
      </c>
      <c r="I18" s="173">
        <f>ROUND(E18*H18,2)</f>
        <v>0</v>
      </c>
      <c r="J18" s="173">
        <v>0</v>
      </c>
      <c r="K18" s="173">
        <f>ROUND(E18*J18,2)</f>
        <v>0</v>
      </c>
      <c r="L18" s="173">
        <v>21</v>
      </c>
      <c r="M18" s="173">
        <f>G18*(1+L18/100)</f>
        <v>0</v>
      </c>
      <c r="N18" s="164">
        <v>0</v>
      </c>
      <c r="O18" s="164">
        <f>ROUND(E18*N18,5)</f>
        <v>0</v>
      </c>
      <c r="P18" s="164">
        <v>0</v>
      </c>
      <c r="Q18" s="164">
        <f>ROUND(E18*P18,5)</f>
        <v>0</v>
      </c>
      <c r="R18" s="164"/>
      <c r="S18" s="164"/>
      <c r="T18" s="165">
        <v>2.1949999999999998</v>
      </c>
      <c r="U18" s="164">
        <f>ROUND(E18*T18,2)</f>
        <v>5.27</v>
      </c>
      <c r="V18" s="154"/>
      <c r="W18" s="154"/>
      <c r="X18" s="154"/>
      <c r="Y18" s="154"/>
      <c r="Z18" s="154"/>
      <c r="AA18" s="154"/>
      <c r="AB18" s="154"/>
      <c r="AC18" s="154"/>
      <c r="AD18" s="154"/>
      <c r="AE18" s="154" t="s">
        <v>98</v>
      </c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</row>
    <row r="19" spans="1:60" outlineLevel="1" x14ac:dyDescent="0.2">
      <c r="A19" s="155">
        <v>7</v>
      </c>
      <c r="B19" s="161" t="s">
        <v>113</v>
      </c>
      <c r="C19" s="190" t="s">
        <v>114</v>
      </c>
      <c r="D19" s="163" t="s">
        <v>97</v>
      </c>
      <c r="E19" s="170">
        <v>128.4</v>
      </c>
      <c r="F19" s="173">
        <v>0</v>
      </c>
      <c r="G19" s="173">
        <v>0</v>
      </c>
      <c r="H19" s="173">
        <v>0</v>
      </c>
      <c r="I19" s="173">
        <f>ROUND(E19*H19,2)</f>
        <v>0</v>
      </c>
      <c r="J19" s="173">
        <v>0</v>
      </c>
      <c r="K19" s="173">
        <f>ROUND(E19*J19,2)</f>
        <v>0</v>
      </c>
      <c r="L19" s="173">
        <v>21</v>
      </c>
      <c r="M19" s="173">
        <f>G19*(1+L19/100)</f>
        <v>0</v>
      </c>
      <c r="N19" s="164">
        <v>0</v>
      </c>
      <c r="O19" s="164">
        <f>ROUND(E19*N19,5)</f>
        <v>0</v>
      </c>
      <c r="P19" s="164">
        <v>0</v>
      </c>
      <c r="Q19" s="164">
        <f>ROUND(E19*P19,5)</f>
        <v>0</v>
      </c>
      <c r="R19" s="164"/>
      <c r="S19" s="164"/>
      <c r="T19" s="165">
        <v>0.09</v>
      </c>
      <c r="U19" s="164">
        <f>ROUND(E19*T19,2)</f>
        <v>11.56</v>
      </c>
      <c r="V19" s="154"/>
      <c r="W19" s="154"/>
      <c r="X19" s="154"/>
      <c r="Y19" s="154"/>
      <c r="Z19" s="154"/>
      <c r="AA19" s="154"/>
      <c r="AB19" s="154"/>
      <c r="AC19" s="154"/>
      <c r="AD19" s="154"/>
      <c r="AE19" s="154" t="s">
        <v>98</v>
      </c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</row>
    <row r="20" spans="1:60" outlineLevel="1" x14ac:dyDescent="0.2">
      <c r="A20" s="155"/>
      <c r="B20" s="161"/>
      <c r="C20" s="191" t="s">
        <v>115</v>
      </c>
      <c r="D20" s="166"/>
      <c r="E20" s="171">
        <v>128.4</v>
      </c>
      <c r="F20" s="173"/>
      <c r="G20" s="173"/>
      <c r="H20" s="173"/>
      <c r="I20" s="173"/>
      <c r="J20" s="173"/>
      <c r="K20" s="173"/>
      <c r="L20" s="173"/>
      <c r="M20" s="173"/>
      <c r="N20" s="164"/>
      <c r="O20" s="164"/>
      <c r="P20" s="164"/>
      <c r="Q20" s="164"/>
      <c r="R20" s="164"/>
      <c r="S20" s="164"/>
      <c r="T20" s="165"/>
      <c r="U20" s="164"/>
      <c r="V20" s="154"/>
      <c r="W20" s="154"/>
      <c r="X20" s="154"/>
      <c r="Y20" s="154"/>
      <c r="Z20" s="154"/>
      <c r="AA20" s="154"/>
      <c r="AB20" s="154"/>
      <c r="AC20" s="154"/>
      <c r="AD20" s="154"/>
      <c r="AE20" s="154" t="s">
        <v>100</v>
      </c>
      <c r="AF20" s="154">
        <v>0</v>
      </c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</row>
    <row r="21" spans="1:60" outlineLevel="1" x14ac:dyDescent="0.2">
      <c r="A21" s="155">
        <v>8</v>
      </c>
      <c r="B21" s="161" t="s">
        <v>116</v>
      </c>
      <c r="C21" s="190" t="s">
        <v>117</v>
      </c>
      <c r="D21" s="163" t="s">
        <v>97</v>
      </c>
      <c r="E21" s="170">
        <v>128.4</v>
      </c>
      <c r="F21" s="173">
        <v>0</v>
      </c>
      <c r="G21" s="173">
        <v>0</v>
      </c>
      <c r="H21" s="173">
        <v>0</v>
      </c>
      <c r="I21" s="173">
        <f>ROUND(E21*H21,2)</f>
        <v>0</v>
      </c>
      <c r="J21" s="173">
        <v>0</v>
      </c>
      <c r="K21" s="173">
        <f>ROUND(E21*J21,2)</f>
        <v>0</v>
      </c>
      <c r="L21" s="173">
        <v>21</v>
      </c>
      <c r="M21" s="173">
        <f>G21*(1+L21/100)</f>
        <v>0</v>
      </c>
      <c r="N21" s="164">
        <v>0</v>
      </c>
      <c r="O21" s="164">
        <f>ROUND(E21*N21,5)</f>
        <v>0</v>
      </c>
      <c r="P21" s="164">
        <v>0</v>
      </c>
      <c r="Q21" s="164">
        <f>ROUND(E21*P21,5)</f>
        <v>0</v>
      </c>
      <c r="R21" s="164"/>
      <c r="S21" s="164"/>
      <c r="T21" s="165">
        <v>0.06</v>
      </c>
      <c r="U21" s="164">
        <f>ROUND(E21*T21,2)</f>
        <v>7.7</v>
      </c>
      <c r="V21" s="154"/>
      <c r="W21" s="154"/>
      <c r="X21" s="154"/>
      <c r="Y21" s="154"/>
      <c r="Z21" s="154"/>
      <c r="AA21" s="154"/>
      <c r="AB21" s="154"/>
      <c r="AC21" s="154"/>
      <c r="AD21" s="154"/>
      <c r="AE21" s="154" t="s">
        <v>98</v>
      </c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</row>
    <row r="22" spans="1:60" outlineLevel="1" x14ac:dyDescent="0.2">
      <c r="A22" s="155">
        <v>9</v>
      </c>
      <c r="B22" s="161" t="s">
        <v>118</v>
      </c>
      <c r="C22" s="190" t="s">
        <v>119</v>
      </c>
      <c r="D22" s="163" t="s">
        <v>97</v>
      </c>
      <c r="E22" s="170">
        <v>128.4</v>
      </c>
      <c r="F22" s="173">
        <v>0</v>
      </c>
      <c r="G22" s="173">
        <v>0</v>
      </c>
      <c r="H22" s="173">
        <v>0</v>
      </c>
      <c r="I22" s="173">
        <f>ROUND(E22*H22,2)</f>
        <v>0</v>
      </c>
      <c r="J22" s="173">
        <v>0</v>
      </c>
      <c r="K22" s="173">
        <f>ROUND(E22*J22,2)</f>
        <v>0</v>
      </c>
      <c r="L22" s="173">
        <v>21</v>
      </c>
      <c r="M22" s="173">
        <f>G22*(1+L22/100)</f>
        <v>0</v>
      </c>
      <c r="N22" s="164">
        <v>0</v>
      </c>
      <c r="O22" s="164">
        <f>ROUND(E22*N22,5)</f>
        <v>0</v>
      </c>
      <c r="P22" s="164">
        <v>0</v>
      </c>
      <c r="Q22" s="164">
        <f>ROUND(E22*P22,5)</f>
        <v>0</v>
      </c>
      <c r="R22" s="164"/>
      <c r="S22" s="164"/>
      <c r="T22" s="165">
        <v>2E-3</v>
      </c>
      <c r="U22" s="164">
        <f>ROUND(E22*T22,2)</f>
        <v>0.26</v>
      </c>
      <c r="V22" s="154"/>
      <c r="W22" s="154"/>
      <c r="X22" s="154"/>
      <c r="Y22" s="154"/>
      <c r="Z22" s="154"/>
      <c r="AA22" s="154"/>
      <c r="AB22" s="154"/>
      <c r="AC22" s="154"/>
      <c r="AD22" s="154"/>
      <c r="AE22" s="154" t="s">
        <v>98</v>
      </c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</row>
    <row r="23" spans="1:60" x14ac:dyDescent="0.2">
      <c r="A23" s="156" t="s">
        <v>93</v>
      </c>
      <c r="B23" s="162" t="s">
        <v>58</v>
      </c>
      <c r="C23" s="192" t="s">
        <v>59</v>
      </c>
      <c r="D23" s="167"/>
      <c r="E23" s="172"/>
      <c r="F23" s="174"/>
      <c r="G23" s="174">
        <f>SUMIF(AE24:AE37,"&lt;&gt;NOR",G24:G37)</f>
        <v>0</v>
      </c>
      <c r="H23" s="174"/>
      <c r="I23" s="174">
        <f>SUM(I24:I37)</f>
        <v>0</v>
      </c>
      <c r="J23" s="174"/>
      <c r="K23" s="174">
        <f>SUM(K24:K37)</f>
        <v>0</v>
      </c>
      <c r="L23" s="174"/>
      <c r="M23" s="174">
        <f>SUM(M24:M37)</f>
        <v>0</v>
      </c>
      <c r="N23" s="168"/>
      <c r="O23" s="168">
        <f>SUM(O24:O37)</f>
        <v>148.58921999999998</v>
      </c>
      <c r="P23" s="168"/>
      <c r="Q23" s="168">
        <f>SUM(Q24:Q37)</f>
        <v>0</v>
      </c>
      <c r="R23" s="168"/>
      <c r="S23" s="168"/>
      <c r="T23" s="169"/>
      <c r="U23" s="168">
        <f>SUM(U24:U37)</f>
        <v>103.34</v>
      </c>
      <c r="AE23" t="s">
        <v>94</v>
      </c>
    </row>
    <row r="24" spans="1:60" outlineLevel="1" x14ac:dyDescent="0.2">
      <c r="A24" s="155">
        <v>10</v>
      </c>
      <c r="B24" s="161" t="s">
        <v>120</v>
      </c>
      <c r="C24" s="190" t="s">
        <v>121</v>
      </c>
      <c r="D24" s="163" t="s">
        <v>97</v>
      </c>
      <c r="E24" s="170">
        <v>72</v>
      </c>
      <c r="F24" s="173">
        <v>0</v>
      </c>
      <c r="G24" s="173">
        <v>0</v>
      </c>
      <c r="H24" s="173">
        <v>0</v>
      </c>
      <c r="I24" s="173">
        <f>ROUND(E24*H24,2)</f>
        <v>0</v>
      </c>
      <c r="J24" s="173">
        <v>0</v>
      </c>
      <c r="K24" s="173">
        <f>ROUND(E24*J24,2)</f>
        <v>0</v>
      </c>
      <c r="L24" s="173">
        <v>21</v>
      </c>
      <c r="M24" s="173">
        <f>G24*(1+L24/100)</f>
        <v>0</v>
      </c>
      <c r="N24" s="164">
        <v>0.28899999999999998</v>
      </c>
      <c r="O24" s="164">
        <f>ROUND(E24*N24,5)</f>
        <v>20.808</v>
      </c>
      <c r="P24" s="164">
        <v>0</v>
      </c>
      <c r="Q24" s="164">
        <f>ROUND(E24*P24,5)</f>
        <v>0</v>
      </c>
      <c r="R24" s="164"/>
      <c r="S24" s="164"/>
      <c r="T24" s="165">
        <v>1.6E-2</v>
      </c>
      <c r="U24" s="164">
        <f>ROUND(E24*T24,2)</f>
        <v>1.1499999999999999</v>
      </c>
      <c r="V24" s="154"/>
      <c r="W24" s="154"/>
      <c r="X24" s="154"/>
      <c r="Y24" s="154"/>
      <c r="Z24" s="154"/>
      <c r="AA24" s="154"/>
      <c r="AB24" s="154"/>
      <c r="AC24" s="154"/>
      <c r="AD24" s="154"/>
      <c r="AE24" s="154" t="s">
        <v>98</v>
      </c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</row>
    <row r="25" spans="1:60" outlineLevel="1" x14ac:dyDescent="0.2">
      <c r="A25" s="155"/>
      <c r="B25" s="161"/>
      <c r="C25" s="191" t="s">
        <v>122</v>
      </c>
      <c r="D25" s="166"/>
      <c r="E25" s="171">
        <v>72</v>
      </c>
      <c r="F25" s="173"/>
      <c r="G25" s="173"/>
      <c r="H25" s="173"/>
      <c r="I25" s="173"/>
      <c r="J25" s="173"/>
      <c r="K25" s="173"/>
      <c r="L25" s="173"/>
      <c r="M25" s="173"/>
      <c r="N25" s="164"/>
      <c r="O25" s="164"/>
      <c r="P25" s="164"/>
      <c r="Q25" s="164"/>
      <c r="R25" s="164"/>
      <c r="S25" s="164"/>
      <c r="T25" s="165"/>
      <c r="U25" s="164"/>
      <c r="V25" s="154"/>
      <c r="W25" s="154"/>
      <c r="X25" s="154"/>
      <c r="Y25" s="154"/>
      <c r="Z25" s="154"/>
      <c r="AA25" s="154"/>
      <c r="AB25" s="154"/>
      <c r="AC25" s="154"/>
      <c r="AD25" s="154"/>
      <c r="AE25" s="154" t="s">
        <v>100</v>
      </c>
      <c r="AF25" s="154">
        <v>0</v>
      </c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</row>
    <row r="26" spans="1:60" outlineLevel="1" x14ac:dyDescent="0.2">
      <c r="A26" s="155">
        <v>11</v>
      </c>
      <c r="B26" s="161" t="s">
        <v>123</v>
      </c>
      <c r="C26" s="190" t="s">
        <v>124</v>
      </c>
      <c r="D26" s="163" t="s">
        <v>97</v>
      </c>
      <c r="E26" s="170">
        <v>72</v>
      </c>
      <c r="F26" s="173">
        <v>0</v>
      </c>
      <c r="G26" s="173">
        <v>0</v>
      </c>
      <c r="H26" s="173">
        <v>0</v>
      </c>
      <c r="I26" s="173">
        <f>ROUND(E26*H26,2)</f>
        <v>0</v>
      </c>
      <c r="J26" s="173">
        <v>0</v>
      </c>
      <c r="K26" s="173">
        <f>ROUND(E26*J26,2)</f>
        <v>0</v>
      </c>
      <c r="L26" s="173">
        <v>21</v>
      </c>
      <c r="M26" s="173">
        <f>G26*(1+L26/100)</f>
        <v>0</v>
      </c>
      <c r="N26" s="164">
        <v>0.19694999999999999</v>
      </c>
      <c r="O26" s="164">
        <f>ROUND(E26*N26,5)</f>
        <v>14.180400000000001</v>
      </c>
      <c r="P26" s="164">
        <v>0</v>
      </c>
      <c r="Q26" s="164">
        <f>ROUND(E26*P26,5)</f>
        <v>0</v>
      </c>
      <c r="R26" s="164"/>
      <c r="S26" s="164"/>
      <c r="T26" s="165">
        <v>2.5000000000000001E-2</v>
      </c>
      <c r="U26" s="164">
        <f>ROUND(E26*T26,2)</f>
        <v>1.8</v>
      </c>
      <c r="V26" s="154"/>
      <c r="W26" s="154"/>
      <c r="X26" s="154"/>
      <c r="Y26" s="154"/>
      <c r="Z26" s="154"/>
      <c r="AA26" s="154"/>
      <c r="AB26" s="154"/>
      <c r="AC26" s="154"/>
      <c r="AD26" s="154"/>
      <c r="AE26" s="154" t="s">
        <v>98</v>
      </c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</row>
    <row r="27" spans="1:60" outlineLevel="1" x14ac:dyDescent="0.2">
      <c r="A27" s="155">
        <v>12</v>
      </c>
      <c r="B27" s="161" t="s">
        <v>125</v>
      </c>
      <c r="C27" s="190" t="s">
        <v>126</v>
      </c>
      <c r="D27" s="163" t="s">
        <v>97</v>
      </c>
      <c r="E27" s="170">
        <v>72</v>
      </c>
      <c r="F27" s="173">
        <v>0</v>
      </c>
      <c r="G27" s="173">
        <v>0</v>
      </c>
      <c r="H27" s="173">
        <v>0</v>
      </c>
      <c r="I27" s="173">
        <f>ROUND(E27*H27,2)</f>
        <v>0</v>
      </c>
      <c r="J27" s="173">
        <v>0</v>
      </c>
      <c r="K27" s="173">
        <f>ROUND(E27*J27,2)</f>
        <v>0</v>
      </c>
      <c r="L27" s="173">
        <v>21</v>
      </c>
      <c r="M27" s="173">
        <f>G27*(1+L27/100)</f>
        <v>0</v>
      </c>
      <c r="N27" s="164">
        <v>0.28665000000000002</v>
      </c>
      <c r="O27" s="164">
        <f>ROUND(E27*N27,5)</f>
        <v>20.6388</v>
      </c>
      <c r="P27" s="164">
        <v>0</v>
      </c>
      <c r="Q27" s="164">
        <f>ROUND(E27*P27,5)</f>
        <v>0</v>
      </c>
      <c r="R27" s="164"/>
      <c r="S27" s="164"/>
      <c r="T27" s="165">
        <v>2.5999999999999999E-2</v>
      </c>
      <c r="U27" s="164">
        <f>ROUND(E27*T27,2)</f>
        <v>1.87</v>
      </c>
      <c r="V27" s="154"/>
      <c r="W27" s="154"/>
      <c r="X27" s="154"/>
      <c r="Y27" s="154"/>
      <c r="Z27" s="154"/>
      <c r="AA27" s="154"/>
      <c r="AB27" s="154"/>
      <c r="AC27" s="154"/>
      <c r="AD27" s="154"/>
      <c r="AE27" s="154" t="s">
        <v>98</v>
      </c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</row>
    <row r="28" spans="1:60" outlineLevel="1" x14ac:dyDescent="0.2">
      <c r="A28" s="155">
        <v>13</v>
      </c>
      <c r="B28" s="161" t="s">
        <v>127</v>
      </c>
      <c r="C28" s="190" t="s">
        <v>128</v>
      </c>
      <c r="D28" s="163" t="s">
        <v>97</v>
      </c>
      <c r="E28" s="170">
        <v>72</v>
      </c>
      <c r="F28" s="173">
        <v>0</v>
      </c>
      <c r="G28" s="173">
        <v>0</v>
      </c>
      <c r="H28" s="173">
        <v>0</v>
      </c>
      <c r="I28" s="173">
        <f t="shared" ref="I28:I34" si="0">ROUND(E28*H28,2)</f>
        <v>0</v>
      </c>
      <c r="J28" s="173">
        <v>0</v>
      </c>
      <c r="K28" s="173">
        <f>ROUND(E28*J28,2)</f>
        <v>0</v>
      </c>
      <c r="L28" s="173">
        <v>21</v>
      </c>
      <c r="M28" s="173">
        <f>G28*(1+L28/100)</f>
        <v>0</v>
      </c>
      <c r="N28" s="164">
        <v>7.3899999999999993E-2</v>
      </c>
      <c r="O28" s="164">
        <f>ROUND(E28*N28,5)</f>
        <v>5.3208000000000002</v>
      </c>
      <c r="P28" s="164">
        <v>0</v>
      </c>
      <c r="Q28" s="164">
        <f>ROUND(E28*P28,5)</f>
        <v>0</v>
      </c>
      <c r="R28" s="164"/>
      <c r="S28" s="164"/>
      <c r="T28" s="165">
        <v>0.47799999999999998</v>
      </c>
      <c r="U28" s="164">
        <f>ROUND(E28*T28,2)</f>
        <v>34.42</v>
      </c>
      <c r="V28" s="154"/>
      <c r="W28" s="154"/>
      <c r="X28" s="154"/>
      <c r="Y28" s="154"/>
      <c r="Z28" s="154"/>
      <c r="AA28" s="154"/>
      <c r="AB28" s="154"/>
      <c r="AC28" s="154"/>
      <c r="AD28" s="154"/>
      <c r="AE28" s="154" t="s">
        <v>98</v>
      </c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</row>
    <row r="29" spans="1:60" outlineLevel="1" x14ac:dyDescent="0.2">
      <c r="A29" s="155">
        <v>14</v>
      </c>
      <c r="B29" s="161" t="s">
        <v>129</v>
      </c>
      <c r="C29" s="190" t="s">
        <v>130</v>
      </c>
      <c r="D29" s="163" t="s">
        <v>97</v>
      </c>
      <c r="E29" s="170">
        <v>72.72</v>
      </c>
      <c r="F29" s="173">
        <v>0</v>
      </c>
      <c r="G29" s="173">
        <v>0</v>
      </c>
      <c r="H29" s="173">
        <v>0</v>
      </c>
      <c r="I29" s="173">
        <f t="shared" si="0"/>
        <v>0</v>
      </c>
      <c r="J29" s="173">
        <v>0</v>
      </c>
      <c r="K29" s="173">
        <f>ROUND(E29*J29,2)</f>
        <v>0</v>
      </c>
      <c r="L29" s="173">
        <v>21</v>
      </c>
      <c r="M29" s="173">
        <f>G29*(1+L29/100)</f>
        <v>0</v>
      </c>
      <c r="N29" s="164">
        <v>0.17599999999999999</v>
      </c>
      <c r="O29" s="164">
        <f>ROUND(E29*N29,5)</f>
        <v>12.798719999999999</v>
      </c>
      <c r="P29" s="164">
        <v>0</v>
      </c>
      <c r="Q29" s="164">
        <f>ROUND(E29*P29,5)</f>
        <v>0</v>
      </c>
      <c r="R29" s="164"/>
      <c r="S29" s="164"/>
      <c r="T29" s="165">
        <v>0</v>
      </c>
      <c r="U29" s="164">
        <f>ROUND(E29*T29,2)</f>
        <v>0</v>
      </c>
      <c r="V29" s="154"/>
      <c r="W29" s="154"/>
      <c r="X29" s="154"/>
      <c r="Y29" s="154"/>
      <c r="Z29" s="154"/>
      <c r="AA29" s="154"/>
      <c r="AB29" s="154"/>
      <c r="AC29" s="154"/>
      <c r="AD29" s="154"/>
      <c r="AE29" s="154" t="s">
        <v>131</v>
      </c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</row>
    <row r="30" spans="1:60" outlineLevel="1" x14ac:dyDescent="0.2">
      <c r="A30" s="155"/>
      <c r="B30" s="161"/>
      <c r="C30" s="191" t="s">
        <v>132</v>
      </c>
      <c r="D30" s="166"/>
      <c r="E30" s="171">
        <v>72.72</v>
      </c>
      <c r="F30" s="173">
        <v>0</v>
      </c>
      <c r="G30" s="173">
        <v>0</v>
      </c>
      <c r="H30" s="173">
        <v>0</v>
      </c>
      <c r="I30" s="173">
        <f t="shared" si="0"/>
        <v>0</v>
      </c>
      <c r="J30" s="173">
        <v>0</v>
      </c>
      <c r="K30" s="173"/>
      <c r="L30" s="173"/>
      <c r="M30" s="173"/>
      <c r="N30" s="164"/>
      <c r="O30" s="164"/>
      <c r="P30" s="164"/>
      <c r="Q30" s="164"/>
      <c r="R30" s="164"/>
      <c r="S30" s="164"/>
      <c r="T30" s="165"/>
      <c r="U30" s="164"/>
      <c r="V30" s="154"/>
      <c r="W30" s="154"/>
      <c r="X30" s="154"/>
      <c r="Y30" s="154"/>
      <c r="Z30" s="154"/>
      <c r="AA30" s="154"/>
      <c r="AB30" s="154"/>
      <c r="AC30" s="154"/>
      <c r="AD30" s="154"/>
      <c r="AE30" s="154" t="s">
        <v>100</v>
      </c>
      <c r="AF30" s="154">
        <v>0</v>
      </c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</row>
    <row r="31" spans="1:60" outlineLevel="1" x14ac:dyDescent="0.2">
      <c r="A31" s="155">
        <v>15</v>
      </c>
      <c r="B31" s="161" t="s">
        <v>123</v>
      </c>
      <c r="C31" s="190" t="s">
        <v>124</v>
      </c>
      <c r="D31" s="163" t="s">
        <v>97</v>
      </c>
      <c r="E31" s="170">
        <v>120</v>
      </c>
      <c r="F31" s="173">
        <v>0</v>
      </c>
      <c r="G31" s="173">
        <v>0</v>
      </c>
      <c r="H31" s="173">
        <v>0</v>
      </c>
      <c r="I31" s="173">
        <f t="shared" si="0"/>
        <v>0</v>
      </c>
      <c r="J31" s="173">
        <v>0</v>
      </c>
      <c r="K31" s="173">
        <f>ROUND(E31*J31,2)</f>
        <v>0</v>
      </c>
      <c r="L31" s="173">
        <v>21</v>
      </c>
      <c r="M31" s="173">
        <f>G31*(1+L31/100)</f>
        <v>0</v>
      </c>
      <c r="N31" s="164">
        <v>0.19694999999999999</v>
      </c>
      <c r="O31" s="164">
        <f>ROUND(E31*N31,5)</f>
        <v>23.634</v>
      </c>
      <c r="P31" s="164">
        <v>0</v>
      </c>
      <c r="Q31" s="164">
        <f>ROUND(E31*P31,5)</f>
        <v>0</v>
      </c>
      <c r="R31" s="164"/>
      <c r="S31" s="164"/>
      <c r="T31" s="165">
        <v>2.5000000000000001E-2</v>
      </c>
      <c r="U31" s="164">
        <f>ROUND(E31*T31,2)</f>
        <v>3</v>
      </c>
      <c r="V31" s="154"/>
      <c r="W31" s="154"/>
      <c r="X31" s="154"/>
      <c r="Y31" s="154"/>
      <c r="Z31" s="154"/>
      <c r="AA31" s="154"/>
      <c r="AB31" s="154"/>
      <c r="AC31" s="154"/>
      <c r="AD31" s="154"/>
      <c r="AE31" s="154" t="s">
        <v>98</v>
      </c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</row>
    <row r="32" spans="1:60" outlineLevel="1" x14ac:dyDescent="0.2">
      <c r="A32" s="155">
        <v>16</v>
      </c>
      <c r="B32" s="161" t="s">
        <v>133</v>
      </c>
      <c r="C32" s="190" t="s">
        <v>134</v>
      </c>
      <c r="D32" s="163" t="s">
        <v>97</v>
      </c>
      <c r="E32" s="170">
        <v>120</v>
      </c>
      <c r="F32" s="173">
        <v>0</v>
      </c>
      <c r="G32" s="173">
        <v>0</v>
      </c>
      <c r="H32" s="173">
        <v>0</v>
      </c>
      <c r="I32" s="173">
        <f t="shared" si="0"/>
        <v>0</v>
      </c>
      <c r="J32" s="173">
        <v>0</v>
      </c>
      <c r="K32" s="173">
        <f>ROUND(E32*J32,2)</f>
        <v>0</v>
      </c>
      <c r="L32" s="173">
        <v>21</v>
      </c>
      <c r="M32" s="173">
        <f>G32*(1+L32/100)</f>
        <v>0</v>
      </c>
      <c r="N32" s="164">
        <v>0.2205</v>
      </c>
      <c r="O32" s="164">
        <f>ROUND(E32*N32,5)</f>
        <v>26.46</v>
      </c>
      <c r="P32" s="164">
        <v>0</v>
      </c>
      <c r="Q32" s="164">
        <f>ROUND(E32*P32,5)</f>
        <v>0</v>
      </c>
      <c r="R32" s="164"/>
      <c r="S32" s="164"/>
      <c r="T32" s="165">
        <v>2.3E-2</v>
      </c>
      <c r="U32" s="164">
        <f>ROUND(E32*T32,2)</f>
        <v>2.76</v>
      </c>
      <c r="V32" s="154"/>
      <c r="W32" s="154"/>
      <c r="X32" s="154"/>
      <c r="Y32" s="154"/>
      <c r="Z32" s="154"/>
      <c r="AA32" s="154"/>
      <c r="AB32" s="154"/>
      <c r="AC32" s="154"/>
      <c r="AD32" s="154"/>
      <c r="AE32" s="154" t="s">
        <v>98</v>
      </c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</row>
    <row r="33" spans="1:60" outlineLevel="1" x14ac:dyDescent="0.2">
      <c r="A33" s="155">
        <v>17</v>
      </c>
      <c r="B33" s="161" t="s">
        <v>135</v>
      </c>
      <c r="C33" s="190" t="s">
        <v>136</v>
      </c>
      <c r="D33" s="163" t="s">
        <v>97</v>
      </c>
      <c r="E33" s="170">
        <v>120</v>
      </c>
      <c r="F33" s="173">
        <v>0</v>
      </c>
      <c r="G33" s="173">
        <v>0</v>
      </c>
      <c r="H33" s="173">
        <v>0</v>
      </c>
      <c r="I33" s="173">
        <f t="shared" si="0"/>
        <v>0</v>
      </c>
      <c r="J33" s="173">
        <v>0</v>
      </c>
      <c r="K33" s="173">
        <f>ROUND(E33*J33,2)</f>
        <v>0</v>
      </c>
      <c r="L33" s="173">
        <v>21</v>
      </c>
      <c r="M33" s="173">
        <f>G33*(1+L33/100)</f>
        <v>0</v>
      </c>
      <c r="N33" s="164">
        <v>7.3899999999999993E-2</v>
      </c>
      <c r="O33" s="164">
        <f>ROUND(E33*N33,5)</f>
        <v>8.8680000000000003</v>
      </c>
      <c r="P33" s="164">
        <v>0</v>
      </c>
      <c r="Q33" s="164">
        <f>ROUND(E33*P33,5)</f>
        <v>0</v>
      </c>
      <c r="R33" s="164"/>
      <c r="S33" s="164"/>
      <c r="T33" s="165">
        <v>0.45200000000000001</v>
      </c>
      <c r="U33" s="164">
        <f>ROUND(E33*T33,2)</f>
        <v>54.24</v>
      </c>
      <c r="V33" s="154"/>
      <c r="W33" s="154"/>
      <c r="X33" s="154"/>
      <c r="Y33" s="154"/>
      <c r="Z33" s="154"/>
      <c r="AA33" s="154"/>
      <c r="AB33" s="154"/>
      <c r="AC33" s="154"/>
      <c r="AD33" s="154"/>
      <c r="AE33" s="154" t="s">
        <v>98</v>
      </c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</row>
    <row r="34" spans="1:60" outlineLevel="1" x14ac:dyDescent="0.2">
      <c r="A34" s="155">
        <v>18</v>
      </c>
      <c r="B34" s="161" t="s">
        <v>137</v>
      </c>
      <c r="C34" s="190" t="s">
        <v>138</v>
      </c>
      <c r="D34" s="163" t="s">
        <v>139</v>
      </c>
      <c r="E34" s="170">
        <v>10</v>
      </c>
      <c r="F34" s="173">
        <v>0</v>
      </c>
      <c r="G34" s="173">
        <v>0</v>
      </c>
      <c r="H34" s="173">
        <v>0</v>
      </c>
      <c r="I34" s="173">
        <f t="shared" si="0"/>
        <v>0</v>
      </c>
      <c r="J34" s="173">
        <v>0</v>
      </c>
      <c r="K34" s="173">
        <f>ROUND(E34*J34,2)</f>
        <v>0</v>
      </c>
      <c r="L34" s="173">
        <v>21</v>
      </c>
      <c r="M34" s="173">
        <f>G34*(1+L34/100)</f>
        <v>0</v>
      </c>
      <c r="N34" s="164">
        <v>3.3E-4</v>
      </c>
      <c r="O34" s="164">
        <f>ROUND(E34*N34,5)</f>
        <v>3.3E-3</v>
      </c>
      <c r="P34" s="164">
        <v>0</v>
      </c>
      <c r="Q34" s="164">
        <f>ROUND(E34*P34,5)</f>
        <v>0</v>
      </c>
      <c r="R34" s="164"/>
      <c r="S34" s="164"/>
      <c r="T34" s="165">
        <v>0.41</v>
      </c>
      <c r="U34" s="164">
        <f>ROUND(E34*T34,2)</f>
        <v>4.0999999999999996</v>
      </c>
      <c r="V34" s="154"/>
      <c r="W34" s="154"/>
      <c r="X34" s="154"/>
      <c r="Y34" s="154"/>
      <c r="Z34" s="154"/>
      <c r="AA34" s="154"/>
      <c r="AB34" s="154"/>
      <c r="AC34" s="154"/>
      <c r="AD34" s="154"/>
      <c r="AE34" s="154" t="s">
        <v>98</v>
      </c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</row>
    <row r="35" spans="1:60" outlineLevel="1" x14ac:dyDescent="0.2">
      <c r="A35" s="155"/>
      <c r="B35" s="161"/>
      <c r="C35" s="191" t="s">
        <v>140</v>
      </c>
      <c r="D35" s="166"/>
      <c r="E35" s="171">
        <v>10</v>
      </c>
      <c r="F35" s="173"/>
      <c r="G35" s="173"/>
      <c r="H35" s="173"/>
      <c r="I35" s="173"/>
      <c r="J35" s="173"/>
      <c r="K35" s="173"/>
      <c r="L35" s="173"/>
      <c r="M35" s="173"/>
      <c r="N35" s="164"/>
      <c r="O35" s="164"/>
      <c r="P35" s="164"/>
      <c r="Q35" s="164"/>
      <c r="R35" s="164"/>
      <c r="S35" s="164"/>
      <c r="T35" s="165"/>
      <c r="U35" s="164"/>
      <c r="V35" s="154"/>
      <c r="W35" s="154"/>
      <c r="X35" s="154"/>
      <c r="Y35" s="154"/>
      <c r="Z35" s="154"/>
      <c r="AA35" s="154"/>
      <c r="AB35" s="154"/>
      <c r="AC35" s="154"/>
      <c r="AD35" s="154"/>
      <c r="AE35" s="154" t="s">
        <v>100</v>
      </c>
      <c r="AF35" s="154">
        <v>0</v>
      </c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</row>
    <row r="36" spans="1:60" outlineLevel="1" x14ac:dyDescent="0.2">
      <c r="A36" s="155">
        <v>19</v>
      </c>
      <c r="B36" s="161" t="s">
        <v>141</v>
      </c>
      <c r="C36" s="190" t="s">
        <v>142</v>
      </c>
      <c r="D36" s="163" t="s">
        <v>97</v>
      </c>
      <c r="E36" s="170">
        <v>121.2</v>
      </c>
      <c r="F36" s="173">
        <v>0</v>
      </c>
      <c r="G36" s="173">
        <v>0</v>
      </c>
      <c r="H36" s="173">
        <v>0</v>
      </c>
      <c r="I36" s="173">
        <f>ROUND(E36*H36,2)</f>
        <v>0</v>
      </c>
      <c r="J36" s="173">
        <v>0</v>
      </c>
      <c r="K36" s="173">
        <f>ROUND(E36*J36,2)</f>
        <v>0</v>
      </c>
      <c r="L36" s="173">
        <v>21</v>
      </c>
      <c r="M36" s="173">
        <f>G36*(1+L36/100)</f>
        <v>0</v>
      </c>
      <c r="N36" s="164">
        <v>0.13100000000000001</v>
      </c>
      <c r="O36" s="164">
        <f>ROUND(E36*N36,5)</f>
        <v>15.8772</v>
      </c>
      <c r="P36" s="164">
        <v>0</v>
      </c>
      <c r="Q36" s="164">
        <f>ROUND(E36*P36,5)</f>
        <v>0</v>
      </c>
      <c r="R36" s="164"/>
      <c r="S36" s="164"/>
      <c r="T36" s="165">
        <v>0</v>
      </c>
      <c r="U36" s="164">
        <f>ROUND(E36*T36,2)</f>
        <v>0</v>
      </c>
      <c r="V36" s="154"/>
      <c r="W36" s="154"/>
      <c r="X36" s="154"/>
      <c r="Y36" s="154"/>
      <c r="Z36" s="154"/>
      <c r="AA36" s="154"/>
      <c r="AB36" s="154"/>
      <c r="AC36" s="154"/>
      <c r="AD36" s="154"/>
      <c r="AE36" s="154" t="s">
        <v>131</v>
      </c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</row>
    <row r="37" spans="1:60" outlineLevel="1" x14ac:dyDescent="0.2">
      <c r="A37" s="155"/>
      <c r="B37" s="161"/>
      <c r="C37" s="191" t="s">
        <v>143</v>
      </c>
      <c r="D37" s="166"/>
      <c r="E37" s="171">
        <v>121.2</v>
      </c>
      <c r="F37" s="173"/>
      <c r="G37" s="173"/>
      <c r="H37" s="173"/>
      <c r="I37" s="173"/>
      <c r="J37" s="173"/>
      <c r="K37" s="173"/>
      <c r="L37" s="173"/>
      <c r="M37" s="173"/>
      <c r="N37" s="164"/>
      <c r="O37" s="164"/>
      <c r="P37" s="164"/>
      <c r="Q37" s="164"/>
      <c r="R37" s="164"/>
      <c r="S37" s="164"/>
      <c r="T37" s="165"/>
      <c r="U37" s="164"/>
      <c r="V37" s="154"/>
      <c r="W37" s="154"/>
      <c r="X37" s="154"/>
      <c r="Y37" s="154"/>
      <c r="Z37" s="154"/>
      <c r="AA37" s="154"/>
      <c r="AB37" s="154"/>
      <c r="AC37" s="154"/>
      <c r="AD37" s="154"/>
      <c r="AE37" s="154" t="s">
        <v>100</v>
      </c>
      <c r="AF37" s="154">
        <v>0</v>
      </c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</row>
    <row r="38" spans="1:60" x14ac:dyDescent="0.2">
      <c r="A38" s="156" t="s">
        <v>93</v>
      </c>
      <c r="B38" s="162" t="s">
        <v>60</v>
      </c>
      <c r="C38" s="192" t="s">
        <v>61</v>
      </c>
      <c r="D38" s="167"/>
      <c r="E38" s="172"/>
      <c r="F38" s="174"/>
      <c r="G38" s="174">
        <f>SUMIF(AE39:AE40,"&lt;&gt;NOR",G39:G40)</f>
        <v>0</v>
      </c>
      <c r="H38" s="174"/>
      <c r="I38" s="174">
        <f>SUM(I39:I40)</f>
        <v>0</v>
      </c>
      <c r="J38" s="174"/>
      <c r="K38" s="174">
        <f>SUM(K39:K40)</f>
        <v>0</v>
      </c>
      <c r="L38" s="174"/>
      <c r="M38" s="174">
        <f>SUM(M39:M40)</f>
        <v>0</v>
      </c>
      <c r="N38" s="168"/>
      <c r="O38" s="168">
        <f>SUM(O39:O40)</f>
        <v>1.212</v>
      </c>
      <c r="P38" s="168"/>
      <c r="Q38" s="168">
        <f>SUM(Q39:Q40)</f>
        <v>0</v>
      </c>
      <c r="R38" s="168"/>
      <c r="S38" s="168"/>
      <c r="T38" s="169"/>
      <c r="U38" s="168">
        <f>SUM(U39:U40)</f>
        <v>1.36</v>
      </c>
      <c r="AE38" t="s">
        <v>94</v>
      </c>
    </row>
    <row r="39" spans="1:60" ht="22.5" outlineLevel="1" x14ac:dyDescent="0.2">
      <c r="A39" s="155">
        <v>20</v>
      </c>
      <c r="B39" s="161" t="s">
        <v>144</v>
      </c>
      <c r="C39" s="190" t="s">
        <v>145</v>
      </c>
      <c r="D39" s="163" t="s">
        <v>97</v>
      </c>
      <c r="E39" s="170">
        <v>5.05</v>
      </c>
      <c r="F39" s="173">
        <v>0</v>
      </c>
      <c r="G39" s="173">
        <v>0</v>
      </c>
      <c r="H39" s="173">
        <v>0</v>
      </c>
      <c r="I39" s="173">
        <f>ROUND(E39*H39,2)</f>
        <v>0</v>
      </c>
      <c r="J39" s="173">
        <v>0</v>
      </c>
      <c r="K39" s="173">
        <f>ROUND(E39*J39,2)</f>
        <v>0</v>
      </c>
      <c r="L39" s="173">
        <v>21</v>
      </c>
      <c r="M39" s="173">
        <f>G39*(1+L39/100)</f>
        <v>0</v>
      </c>
      <c r="N39" s="164">
        <v>0.24</v>
      </c>
      <c r="O39" s="164">
        <f>ROUND(E39*N39,5)</f>
        <v>1.212</v>
      </c>
      <c r="P39" s="164">
        <v>0</v>
      </c>
      <c r="Q39" s="164">
        <f>ROUND(E39*P39,5)</f>
        <v>0</v>
      </c>
      <c r="R39" s="164"/>
      <c r="S39" s="164"/>
      <c r="T39" s="165">
        <v>0.27</v>
      </c>
      <c r="U39" s="164">
        <f>ROUND(E39*T39,2)</f>
        <v>1.36</v>
      </c>
      <c r="V39" s="154"/>
      <c r="W39" s="154"/>
      <c r="X39" s="154"/>
      <c r="Y39" s="154"/>
      <c r="Z39" s="154"/>
      <c r="AA39" s="154"/>
      <c r="AB39" s="154"/>
      <c r="AC39" s="154"/>
      <c r="AD39" s="154"/>
      <c r="AE39" s="154" t="s">
        <v>98</v>
      </c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</row>
    <row r="40" spans="1:60" outlineLevel="1" x14ac:dyDescent="0.2">
      <c r="A40" s="155"/>
      <c r="B40" s="161"/>
      <c r="C40" s="191" t="s">
        <v>146</v>
      </c>
      <c r="D40" s="166"/>
      <c r="E40" s="171">
        <v>5.05</v>
      </c>
      <c r="F40" s="173"/>
      <c r="G40" s="173"/>
      <c r="H40" s="173"/>
      <c r="I40" s="173"/>
      <c r="J40" s="173"/>
      <c r="K40" s="173"/>
      <c r="L40" s="173"/>
      <c r="M40" s="173"/>
      <c r="N40" s="164"/>
      <c r="O40" s="164"/>
      <c r="P40" s="164"/>
      <c r="Q40" s="164"/>
      <c r="R40" s="164"/>
      <c r="S40" s="164"/>
      <c r="T40" s="165"/>
      <c r="U40" s="164"/>
      <c r="V40" s="154"/>
      <c r="W40" s="154"/>
      <c r="X40" s="154"/>
      <c r="Y40" s="154"/>
      <c r="Z40" s="154"/>
      <c r="AA40" s="154"/>
      <c r="AB40" s="154"/>
      <c r="AC40" s="154"/>
      <c r="AD40" s="154"/>
      <c r="AE40" s="154" t="s">
        <v>100</v>
      </c>
      <c r="AF40" s="154">
        <v>0</v>
      </c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</row>
    <row r="41" spans="1:60" x14ac:dyDescent="0.2">
      <c r="A41" s="156" t="s">
        <v>93</v>
      </c>
      <c r="B41" s="162" t="s">
        <v>62</v>
      </c>
      <c r="C41" s="192" t="s">
        <v>63</v>
      </c>
      <c r="D41" s="167"/>
      <c r="E41" s="172"/>
      <c r="F41" s="174"/>
      <c r="G41" s="174">
        <f>SUMIF(AE42:AE52,"&lt;&gt;NOR",G42:G52)</f>
        <v>0</v>
      </c>
      <c r="H41" s="174"/>
      <c r="I41" s="174">
        <f>SUM(I42:I52)</f>
        <v>0</v>
      </c>
      <c r="J41" s="174"/>
      <c r="K41" s="174">
        <f>SUM(K42:K52)</f>
        <v>0</v>
      </c>
      <c r="L41" s="174"/>
      <c r="M41" s="174">
        <f>SUM(M42:M52)</f>
        <v>0</v>
      </c>
      <c r="N41" s="168"/>
      <c r="O41" s="168">
        <f>SUM(O42:O52)</f>
        <v>21.997639999999997</v>
      </c>
      <c r="P41" s="168"/>
      <c r="Q41" s="168">
        <f>SUM(Q42:Q52)</f>
        <v>0</v>
      </c>
      <c r="R41" s="168"/>
      <c r="S41" s="168"/>
      <c r="T41" s="169"/>
      <c r="U41" s="168">
        <f>SUM(U42:U52)</f>
        <v>24.240000000000002</v>
      </c>
      <c r="AE41" t="s">
        <v>94</v>
      </c>
    </row>
    <row r="42" spans="1:60" outlineLevel="1" x14ac:dyDescent="0.2">
      <c r="A42" s="155">
        <v>21</v>
      </c>
      <c r="B42" s="161" t="s">
        <v>147</v>
      </c>
      <c r="C42" s="190" t="s">
        <v>148</v>
      </c>
      <c r="D42" s="163" t="s">
        <v>139</v>
      </c>
      <c r="E42" s="170">
        <v>24</v>
      </c>
      <c r="F42" s="173">
        <v>0</v>
      </c>
      <c r="G42" s="173">
        <v>0</v>
      </c>
      <c r="H42" s="173">
        <v>0</v>
      </c>
      <c r="I42" s="173">
        <f t="shared" ref="I42:I48" si="1">ROUND(E42*H42,2)</f>
        <v>0</v>
      </c>
      <c r="J42" s="173">
        <v>0</v>
      </c>
      <c r="K42" s="173">
        <f>ROUND(E42*J42,2)</f>
        <v>0</v>
      </c>
      <c r="L42" s="173">
        <v>21</v>
      </c>
      <c r="M42" s="173">
        <f>G42*(1+L42/100)</f>
        <v>0</v>
      </c>
      <c r="N42" s="164">
        <v>0.188</v>
      </c>
      <c r="O42" s="164">
        <f>ROUND(E42*N42,5)</f>
        <v>4.5119999999999996</v>
      </c>
      <c r="P42" s="164">
        <v>0</v>
      </c>
      <c r="Q42" s="164">
        <f>ROUND(E42*P42,5)</f>
        <v>0</v>
      </c>
      <c r="R42" s="164"/>
      <c r="S42" s="164"/>
      <c r="T42" s="165">
        <v>0.27200000000000002</v>
      </c>
      <c r="U42" s="164">
        <f>ROUND(E42*T42,2)</f>
        <v>6.53</v>
      </c>
      <c r="V42" s="154"/>
      <c r="W42" s="154"/>
      <c r="X42" s="154"/>
      <c r="Y42" s="154"/>
      <c r="Z42" s="154"/>
      <c r="AA42" s="154"/>
      <c r="AB42" s="154"/>
      <c r="AC42" s="154"/>
      <c r="AD42" s="154"/>
      <c r="AE42" s="154" t="s">
        <v>98</v>
      </c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</row>
    <row r="43" spans="1:60" outlineLevel="1" x14ac:dyDescent="0.2">
      <c r="A43" s="155"/>
      <c r="B43" s="161"/>
      <c r="C43" s="191" t="s">
        <v>149</v>
      </c>
      <c r="D43" s="166"/>
      <c r="E43" s="171">
        <v>24</v>
      </c>
      <c r="F43" s="173">
        <v>0</v>
      </c>
      <c r="G43" s="173">
        <v>0</v>
      </c>
      <c r="H43" s="173">
        <v>0</v>
      </c>
      <c r="I43" s="173">
        <f t="shared" si="1"/>
        <v>0</v>
      </c>
      <c r="J43" s="173">
        <v>0</v>
      </c>
      <c r="K43" s="173"/>
      <c r="L43" s="173"/>
      <c r="M43" s="173"/>
      <c r="N43" s="164"/>
      <c r="O43" s="164"/>
      <c r="P43" s="164"/>
      <c r="Q43" s="164"/>
      <c r="R43" s="164"/>
      <c r="S43" s="164"/>
      <c r="T43" s="165"/>
      <c r="U43" s="164"/>
      <c r="V43" s="154"/>
      <c r="W43" s="154"/>
      <c r="X43" s="154"/>
      <c r="Y43" s="154"/>
      <c r="Z43" s="154"/>
      <c r="AA43" s="154"/>
      <c r="AB43" s="154"/>
      <c r="AC43" s="154"/>
      <c r="AD43" s="154"/>
      <c r="AE43" s="154" t="s">
        <v>100</v>
      </c>
      <c r="AF43" s="154">
        <v>0</v>
      </c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</row>
    <row r="44" spans="1:60" outlineLevel="1" x14ac:dyDescent="0.2">
      <c r="A44" s="155">
        <v>22</v>
      </c>
      <c r="B44" s="161" t="s">
        <v>150</v>
      </c>
      <c r="C44" s="190" t="s">
        <v>151</v>
      </c>
      <c r="D44" s="163" t="s">
        <v>139</v>
      </c>
      <c r="E44" s="170">
        <v>12</v>
      </c>
      <c r="F44" s="173">
        <v>0</v>
      </c>
      <c r="G44" s="173">
        <v>0</v>
      </c>
      <c r="H44" s="173">
        <v>0</v>
      </c>
      <c r="I44" s="173">
        <f t="shared" si="1"/>
        <v>0</v>
      </c>
      <c r="J44" s="173">
        <v>0</v>
      </c>
      <c r="K44" s="173">
        <f>ROUND(E44*J44,2)</f>
        <v>0</v>
      </c>
      <c r="L44" s="173">
        <v>21</v>
      </c>
      <c r="M44" s="173">
        <f>G44*(1+L44/100)</f>
        <v>0</v>
      </c>
      <c r="N44" s="164">
        <v>0.185</v>
      </c>
      <c r="O44" s="164">
        <f>ROUND(E44*N44,5)</f>
        <v>2.2200000000000002</v>
      </c>
      <c r="P44" s="164">
        <v>0</v>
      </c>
      <c r="Q44" s="164">
        <f>ROUND(E44*P44,5)</f>
        <v>0</v>
      </c>
      <c r="R44" s="164"/>
      <c r="S44" s="164"/>
      <c r="T44" s="165">
        <v>0.33704000000000001</v>
      </c>
      <c r="U44" s="164">
        <f>ROUND(E44*T44,2)</f>
        <v>4.04</v>
      </c>
      <c r="V44" s="154"/>
      <c r="W44" s="154"/>
      <c r="X44" s="154"/>
      <c r="Y44" s="154"/>
      <c r="Z44" s="154"/>
      <c r="AA44" s="154"/>
      <c r="AB44" s="154"/>
      <c r="AC44" s="154"/>
      <c r="AD44" s="154"/>
      <c r="AE44" s="154" t="s">
        <v>98</v>
      </c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</row>
    <row r="45" spans="1:60" outlineLevel="1" x14ac:dyDescent="0.2">
      <c r="A45" s="155">
        <v>23</v>
      </c>
      <c r="B45" s="161" t="s">
        <v>152</v>
      </c>
      <c r="C45" s="190" t="s">
        <v>153</v>
      </c>
      <c r="D45" s="163" t="s">
        <v>102</v>
      </c>
      <c r="E45" s="170">
        <v>0.16199999999999998</v>
      </c>
      <c r="F45" s="173">
        <v>0</v>
      </c>
      <c r="G45" s="173">
        <v>0</v>
      </c>
      <c r="H45" s="173">
        <v>0</v>
      </c>
      <c r="I45" s="173">
        <f t="shared" si="1"/>
        <v>0</v>
      </c>
      <c r="J45" s="173">
        <v>0</v>
      </c>
      <c r="K45" s="173">
        <f>ROUND(E45*J45,2)</f>
        <v>0</v>
      </c>
      <c r="L45" s="173">
        <v>21</v>
      </c>
      <c r="M45" s="173">
        <f>G45*(1+L45/100)</f>
        <v>0</v>
      </c>
      <c r="N45" s="164">
        <v>2.5249999999999999</v>
      </c>
      <c r="O45" s="164">
        <f>ROUND(E45*N45,5)</f>
        <v>0.40905000000000002</v>
      </c>
      <c r="P45" s="164">
        <v>0</v>
      </c>
      <c r="Q45" s="164">
        <f>ROUND(E45*P45,5)</f>
        <v>0</v>
      </c>
      <c r="R45" s="164"/>
      <c r="S45" s="164"/>
      <c r="T45" s="165">
        <v>1.4419999999999999</v>
      </c>
      <c r="U45" s="164">
        <f>ROUND(E45*T45,2)</f>
        <v>0.23</v>
      </c>
      <c r="V45" s="154"/>
      <c r="W45" s="154"/>
      <c r="X45" s="154"/>
      <c r="Y45" s="154"/>
      <c r="Z45" s="154"/>
      <c r="AA45" s="154"/>
      <c r="AB45" s="154"/>
      <c r="AC45" s="154"/>
      <c r="AD45" s="154"/>
      <c r="AE45" s="154" t="s">
        <v>98</v>
      </c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</row>
    <row r="46" spans="1:60" outlineLevel="1" x14ac:dyDescent="0.2">
      <c r="A46" s="155"/>
      <c r="B46" s="161"/>
      <c r="C46" s="191" t="s">
        <v>154</v>
      </c>
      <c r="D46" s="166"/>
      <c r="E46" s="171">
        <v>0.16200000000000001</v>
      </c>
      <c r="F46" s="173">
        <v>0</v>
      </c>
      <c r="G46" s="173">
        <v>0</v>
      </c>
      <c r="H46" s="173">
        <v>0</v>
      </c>
      <c r="I46" s="173">
        <f t="shared" si="1"/>
        <v>0</v>
      </c>
      <c r="J46" s="173">
        <v>0</v>
      </c>
      <c r="K46" s="173"/>
      <c r="L46" s="173"/>
      <c r="M46" s="173"/>
      <c r="N46" s="164"/>
      <c r="O46" s="164"/>
      <c r="P46" s="164"/>
      <c r="Q46" s="164"/>
      <c r="R46" s="164"/>
      <c r="S46" s="164"/>
      <c r="T46" s="165"/>
      <c r="U46" s="164"/>
      <c r="V46" s="154"/>
      <c r="W46" s="154"/>
      <c r="X46" s="154"/>
      <c r="Y46" s="154"/>
      <c r="Z46" s="154"/>
      <c r="AA46" s="154"/>
      <c r="AB46" s="154"/>
      <c r="AC46" s="154"/>
      <c r="AD46" s="154"/>
      <c r="AE46" s="154" t="s">
        <v>100</v>
      </c>
      <c r="AF46" s="154">
        <v>0</v>
      </c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</row>
    <row r="47" spans="1:60" ht="22.5" outlineLevel="1" x14ac:dyDescent="0.2">
      <c r="A47" s="155">
        <v>24</v>
      </c>
      <c r="B47" s="161" t="s">
        <v>155</v>
      </c>
      <c r="C47" s="190" t="s">
        <v>156</v>
      </c>
      <c r="D47" s="163" t="s">
        <v>157</v>
      </c>
      <c r="E47" s="170">
        <v>36.36</v>
      </c>
      <c r="F47" s="173">
        <v>0</v>
      </c>
      <c r="G47" s="173">
        <v>0</v>
      </c>
      <c r="H47" s="173">
        <v>0</v>
      </c>
      <c r="I47" s="173">
        <f t="shared" si="1"/>
        <v>0</v>
      </c>
      <c r="J47" s="173">
        <v>0</v>
      </c>
      <c r="K47" s="173">
        <f>ROUND(E47*J47,2)</f>
        <v>0</v>
      </c>
      <c r="L47" s="173">
        <v>21</v>
      </c>
      <c r="M47" s="173">
        <f>G47*(1+L47/100)</f>
        <v>0</v>
      </c>
      <c r="N47" s="164">
        <v>8.1970000000000001E-2</v>
      </c>
      <c r="O47" s="164">
        <f>ROUND(E47*N47,5)</f>
        <v>2.9804300000000001</v>
      </c>
      <c r="P47" s="164">
        <v>0</v>
      </c>
      <c r="Q47" s="164">
        <f>ROUND(E47*P47,5)</f>
        <v>0</v>
      </c>
      <c r="R47" s="164"/>
      <c r="S47" s="164"/>
      <c r="T47" s="165">
        <v>0</v>
      </c>
      <c r="U47" s="164">
        <f>ROUND(E47*T47,2)</f>
        <v>0</v>
      </c>
      <c r="V47" s="154"/>
      <c r="W47" s="154"/>
      <c r="X47" s="154"/>
      <c r="Y47" s="154"/>
      <c r="Z47" s="154"/>
      <c r="AA47" s="154"/>
      <c r="AB47" s="154"/>
      <c r="AC47" s="154"/>
      <c r="AD47" s="154"/>
      <c r="AE47" s="154" t="s">
        <v>131</v>
      </c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</row>
    <row r="48" spans="1:60" outlineLevel="1" x14ac:dyDescent="0.2">
      <c r="A48" s="155"/>
      <c r="B48" s="161"/>
      <c r="C48" s="191" t="s">
        <v>158</v>
      </c>
      <c r="D48" s="166"/>
      <c r="E48" s="171">
        <v>36.36</v>
      </c>
      <c r="F48" s="173">
        <v>0</v>
      </c>
      <c r="G48" s="173">
        <v>0</v>
      </c>
      <c r="H48" s="173">
        <v>0</v>
      </c>
      <c r="I48" s="173">
        <f t="shared" si="1"/>
        <v>0</v>
      </c>
      <c r="J48" s="173">
        <v>0</v>
      </c>
      <c r="K48" s="173"/>
      <c r="L48" s="173"/>
      <c r="M48" s="173"/>
      <c r="N48" s="164"/>
      <c r="O48" s="164"/>
      <c r="P48" s="164"/>
      <c r="Q48" s="164"/>
      <c r="R48" s="164"/>
      <c r="S48" s="164"/>
      <c r="T48" s="165"/>
      <c r="U48" s="164"/>
      <c r="V48" s="154"/>
      <c r="W48" s="154"/>
      <c r="X48" s="154"/>
      <c r="Y48" s="154"/>
      <c r="Z48" s="154"/>
      <c r="AA48" s="154"/>
      <c r="AB48" s="154"/>
      <c r="AC48" s="154"/>
      <c r="AD48" s="154"/>
      <c r="AE48" s="154" t="s">
        <v>100</v>
      </c>
      <c r="AF48" s="154">
        <v>0</v>
      </c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</row>
    <row r="49" spans="1:60" ht="22.5" outlineLevel="1" x14ac:dyDescent="0.2">
      <c r="A49" s="155">
        <v>25</v>
      </c>
      <c r="B49" s="161" t="s">
        <v>159</v>
      </c>
      <c r="C49" s="190" t="s">
        <v>160</v>
      </c>
      <c r="D49" s="163" t="s">
        <v>139</v>
      </c>
      <c r="E49" s="170">
        <v>96</v>
      </c>
      <c r="F49" s="173">
        <v>0</v>
      </c>
      <c r="G49" s="173">
        <v>0</v>
      </c>
      <c r="H49" s="173">
        <v>0</v>
      </c>
      <c r="I49" s="173">
        <f>ROUND(E49*H49,2)</f>
        <v>0</v>
      </c>
      <c r="J49" s="173">
        <v>0</v>
      </c>
      <c r="K49" s="173">
        <f>ROUND(E49*J49,2)</f>
        <v>0</v>
      </c>
      <c r="L49" s="173">
        <v>21</v>
      </c>
      <c r="M49" s="173">
        <f>G49*(1+L49/100)</f>
        <v>0</v>
      </c>
      <c r="N49" s="164">
        <v>0.10249999999999999</v>
      </c>
      <c r="O49" s="164">
        <f>ROUND(E49*N49,5)</f>
        <v>9.84</v>
      </c>
      <c r="P49" s="164">
        <v>0</v>
      </c>
      <c r="Q49" s="164">
        <f>ROUND(E49*P49,5)</f>
        <v>0</v>
      </c>
      <c r="R49" s="164"/>
      <c r="S49" s="164"/>
      <c r="T49" s="165">
        <v>0.14000000000000001</v>
      </c>
      <c r="U49" s="164">
        <f>ROUND(E49*T49,2)</f>
        <v>13.44</v>
      </c>
      <c r="V49" s="154"/>
      <c r="W49" s="154"/>
      <c r="X49" s="154"/>
      <c r="Y49" s="154"/>
      <c r="Z49" s="154"/>
      <c r="AA49" s="154"/>
      <c r="AB49" s="154"/>
      <c r="AC49" s="154"/>
      <c r="AD49" s="154"/>
      <c r="AE49" s="154" t="s">
        <v>98</v>
      </c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</row>
    <row r="50" spans="1:60" outlineLevel="1" x14ac:dyDescent="0.2">
      <c r="A50" s="155"/>
      <c r="B50" s="161"/>
      <c r="C50" s="191" t="s">
        <v>161</v>
      </c>
      <c r="D50" s="166"/>
      <c r="E50" s="171">
        <v>96</v>
      </c>
      <c r="F50" s="173"/>
      <c r="G50" s="173"/>
      <c r="H50" s="173"/>
      <c r="I50" s="173"/>
      <c r="J50" s="173"/>
      <c r="K50" s="173"/>
      <c r="L50" s="173"/>
      <c r="M50" s="173"/>
      <c r="N50" s="164"/>
      <c r="O50" s="164"/>
      <c r="P50" s="164"/>
      <c r="Q50" s="164"/>
      <c r="R50" s="164"/>
      <c r="S50" s="164"/>
      <c r="T50" s="165"/>
      <c r="U50" s="164"/>
      <c r="V50" s="154"/>
      <c r="W50" s="154"/>
      <c r="X50" s="154"/>
      <c r="Y50" s="154"/>
      <c r="Z50" s="154"/>
      <c r="AA50" s="154"/>
      <c r="AB50" s="154"/>
      <c r="AC50" s="154"/>
      <c r="AD50" s="154"/>
      <c r="AE50" s="154" t="s">
        <v>100</v>
      </c>
      <c r="AF50" s="154">
        <v>0</v>
      </c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</row>
    <row r="51" spans="1:60" outlineLevel="1" x14ac:dyDescent="0.2">
      <c r="A51" s="155">
        <v>26</v>
      </c>
      <c r="B51" s="161" t="s">
        <v>162</v>
      </c>
      <c r="C51" s="190" t="s">
        <v>163</v>
      </c>
      <c r="D51" s="163" t="s">
        <v>157</v>
      </c>
      <c r="E51" s="170">
        <v>96.960000000000008</v>
      </c>
      <c r="F51" s="173">
        <v>0</v>
      </c>
      <c r="G51" s="173">
        <v>0</v>
      </c>
      <c r="H51" s="173">
        <v>0</v>
      </c>
      <c r="I51" s="173">
        <f>ROUND(E51*H51,2)</f>
        <v>0</v>
      </c>
      <c r="J51" s="173">
        <v>0</v>
      </c>
      <c r="K51" s="173">
        <f>ROUND(E51*J51,2)</f>
        <v>0</v>
      </c>
      <c r="L51" s="173">
        <v>21</v>
      </c>
      <c r="M51" s="173">
        <f>G51*(1+L51/100)</f>
        <v>0</v>
      </c>
      <c r="N51" s="164">
        <v>2.1000000000000001E-2</v>
      </c>
      <c r="O51" s="164">
        <f>ROUND(E51*N51,5)</f>
        <v>2.0361600000000002</v>
      </c>
      <c r="P51" s="164">
        <v>0</v>
      </c>
      <c r="Q51" s="164">
        <f>ROUND(E51*P51,5)</f>
        <v>0</v>
      </c>
      <c r="R51" s="164"/>
      <c r="S51" s="164"/>
      <c r="T51" s="165">
        <v>0</v>
      </c>
      <c r="U51" s="164">
        <f>ROUND(E51*T51,2)</f>
        <v>0</v>
      </c>
      <c r="V51" s="154"/>
      <c r="W51" s="154"/>
      <c r="X51" s="154"/>
      <c r="Y51" s="154"/>
      <c r="Z51" s="154"/>
      <c r="AA51" s="154"/>
      <c r="AB51" s="154"/>
      <c r="AC51" s="154"/>
      <c r="AD51" s="154"/>
      <c r="AE51" s="154" t="s">
        <v>131</v>
      </c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</row>
    <row r="52" spans="1:60" outlineLevel="1" x14ac:dyDescent="0.2">
      <c r="A52" s="155"/>
      <c r="B52" s="161"/>
      <c r="C52" s="191" t="s">
        <v>164</v>
      </c>
      <c r="D52" s="166"/>
      <c r="E52" s="171">
        <v>96.96</v>
      </c>
      <c r="F52" s="173"/>
      <c r="G52" s="173"/>
      <c r="H52" s="173"/>
      <c r="I52" s="173"/>
      <c r="J52" s="173"/>
      <c r="K52" s="173"/>
      <c r="L52" s="173"/>
      <c r="M52" s="173"/>
      <c r="N52" s="164"/>
      <c r="O52" s="164"/>
      <c r="P52" s="164"/>
      <c r="Q52" s="164"/>
      <c r="R52" s="164"/>
      <c r="S52" s="164"/>
      <c r="T52" s="165"/>
      <c r="U52" s="164"/>
      <c r="V52" s="154"/>
      <c r="W52" s="154"/>
      <c r="X52" s="154"/>
      <c r="Y52" s="154"/>
      <c r="Z52" s="154"/>
      <c r="AA52" s="154"/>
      <c r="AB52" s="154"/>
      <c r="AC52" s="154"/>
      <c r="AD52" s="154"/>
      <c r="AE52" s="154" t="s">
        <v>100</v>
      </c>
      <c r="AF52" s="154">
        <v>0</v>
      </c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</row>
    <row r="53" spans="1:60" x14ac:dyDescent="0.2">
      <c r="A53" s="156" t="s">
        <v>93</v>
      </c>
      <c r="B53" s="162" t="s">
        <v>64</v>
      </c>
      <c r="C53" s="192" t="s">
        <v>65</v>
      </c>
      <c r="D53" s="167"/>
      <c r="E53" s="172"/>
      <c r="F53" s="174"/>
      <c r="G53" s="174">
        <f>SUMIF(AE54:AE54,"&lt;&gt;NOR",G54:G54)</f>
        <v>0</v>
      </c>
      <c r="H53" s="174"/>
      <c r="I53" s="174">
        <f>SUM(I54:I54)</f>
        <v>0</v>
      </c>
      <c r="J53" s="174"/>
      <c r="K53" s="174">
        <f>SUM(K54:K54)</f>
        <v>0</v>
      </c>
      <c r="L53" s="174"/>
      <c r="M53" s="174">
        <f>SUM(M54:M54)</f>
        <v>0</v>
      </c>
      <c r="N53" s="168"/>
      <c r="O53" s="168">
        <f>SUM(O54:O54)</f>
        <v>0</v>
      </c>
      <c r="P53" s="168"/>
      <c r="Q53" s="168">
        <f>SUM(Q54:Q54)</f>
        <v>0</v>
      </c>
      <c r="R53" s="168"/>
      <c r="S53" s="168"/>
      <c r="T53" s="169"/>
      <c r="U53" s="168">
        <f>SUM(U54:U54)</f>
        <v>67</v>
      </c>
      <c r="AE53" t="s">
        <v>94</v>
      </c>
    </row>
    <row r="54" spans="1:60" outlineLevel="1" x14ac:dyDescent="0.2">
      <c r="A54" s="155">
        <v>27</v>
      </c>
      <c r="B54" s="161" t="s">
        <v>165</v>
      </c>
      <c r="C54" s="190" t="s">
        <v>166</v>
      </c>
      <c r="D54" s="163" t="s">
        <v>167</v>
      </c>
      <c r="E54" s="170">
        <v>171.8</v>
      </c>
      <c r="F54" s="173">
        <v>0</v>
      </c>
      <c r="G54" s="173">
        <v>0</v>
      </c>
      <c r="H54" s="173">
        <v>0</v>
      </c>
      <c r="I54" s="173">
        <f>ROUND(E54*H54,2)</f>
        <v>0</v>
      </c>
      <c r="J54" s="173">
        <v>0</v>
      </c>
      <c r="K54" s="173">
        <f>ROUND(E54*J54,2)</f>
        <v>0</v>
      </c>
      <c r="L54" s="173">
        <v>21</v>
      </c>
      <c r="M54" s="173">
        <f>G54*(1+L54/100)</f>
        <v>0</v>
      </c>
      <c r="N54" s="164">
        <v>0</v>
      </c>
      <c r="O54" s="164">
        <f>ROUND(E54*N54,5)</f>
        <v>0</v>
      </c>
      <c r="P54" s="164">
        <v>0</v>
      </c>
      <c r="Q54" s="164">
        <f>ROUND(E54*P54,5)</f>
        <v>0</v>
      </c>
      <c r="R54" s="164"/>
      <c r="S54" s="164"/>
      <c r="T54" s="165">
        <v>0.39</v>
      </c>
      <c r="U54" s="164">
        <f>ROUND(E54*T54,2)</f>
        <v>67</v>
      </c>
      <c r="V54" s="154"/>
      <c r="W54" s="154"/>
      <c r="X54" s="154"/>
      <c r="Y54" s="154"/>
      <c r="Z54" s="154"/>
      <c r="AA54" s="154"/>
      <c r="AB54" s="154"/>
      <c r="AC54" s="154"/>
      <c r="AD54" s="154"/>
      <c r="AE54" s="154" t="s">
        <v>98</v>
      </c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</row>
    <row r="55" spans="1:60" x14ac:dyDescent="0.2">
      <c r="A55" s="156" t="s">
        <v>93</v>
      </c>
      <c r="B55" s="162" t="s">
        <v>66</v>
      </c>
      <c r="C55" s="192" t="s">
        <v>26</v>
      </c>
      <c r="D55" s="167"/>
      <c r="E55" s="172"/>
      <c r="F55" s="174"/>
      <c r="G55" s="174">
        <f>SUMIF(AE56:AE56,"&lt;&gt;NOR",G56:G56)</f>
        <v>0</v>
      </c>
      <c r="H55" s="174"/>
      <c r="I55" s="174">
        <f>SUM(I56:I56)</f>
        <v>0</v>
      </c>
      <c r="J55" s="174"/>
      <c r="K55" s="174">
        <f>SUM(K56:K56)</f>
        <v>0</v>
      </c>
      <c r="L55" s="174"/>
      <c r="M55" s="174">
        <f>SUM(M56:M56)</f>
        <v>0</v>
      </c>
      <c r="N55" s="168"/>
      <c r="O55" s="168">
        <f>SUM(O56:O56)</f>
        <v>0</v>
      </c>
      <c r="P55" s="168"/>
      <c r="Q55" s="168">
        <f>SUM(Q56:Q56)</f>
        <v>0</v>
      </c>
      <c r="R55" s="168"/>
      <c r="S55" s="168"/>
      <c r="T55" s="169"/>
      <c r="U55" s="168">
        <f>SUM(U56:U56)</f>
        <v>0</v>
      </c>
      <c r="AE55" t="s">
        <v>94</v>
      </c>
    </row>
    <row r="56" spans="1:60" outlineLevel="1" x14ac:dyDescent="0.2">
      <c r="A56" s="183">
        <v>28</v>
      </c>
      <c r="B56" s="184" t="s">
        <v>56</v>
      </c>
      <c r="C56" s="193" t="s">
        <v>168</v>
      </c>
      <c r="D56" s="185" t="s">
        <v>169</v>
      </c>
      <c r="E56" s="186">
        <v>1</v>
      </c>
      <c r="F56" s="173">
        <v>0</v>
      </c>
      <c r="G56" s="173">
        <v>0</v>
      </c>
      <c r="H56" s="173">
        <v>0</v>
      </c>
      <c r="I56" s="173">
        <f>ROUND(E56*H56,2)</f>
        <v>0</v>
      </c>
      <c r="J56" s="173">
        <v>0</v>
      </c>
      <c r="K56" s="187">
        <f>ROUND(E56*J56,2)</f>
        <v>0</v>
      </c>
      <c r="L56" s="187">
        <v>21</v>
      </c>
      <c r="M56" s="187">
        <f>G56*(1+L56/100)</f>
        <v>0</v>
      </c>
      <c r="N56" s="188">
        <v>0</v>
      </c>
      <c r="O56" s="188">
        <f>ROUND(E56*N56,5)</f>
        <v>0</v>
      </c>
      <c r="P56" s="188">
        <v>0</v>
      </c>
      <c r="Q56" s="188">
        <f>ROUND(E56*P56,5)</f>
        <v>0</v>
      </c>
      <c r="R56" s="188"/>
      <c r="S56" s="188"/>
      <c r="T56" s="189">
        <v>0</v>
      </c>
      <c r="U56" s="188">
        <f>ROUND(E56*T56,2)</f>
        <v>0</v>
      </c>
      <c r="V56" s="154"/>
      <c r="W56" s="154"/>
      <c r="X56" s="154"/>
      <c r="Y56" s="154"/>
      <c r="Z56" s="154"/>
      <c r="AA56" s="154"/>
      <c r="AB56" s="154"/>
      <c r="AC56" s="154"/>
      <c r="AD56" s="154"/>
      <c r="AE56" s="154" t="s">
        <v>98</v>
      </c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</row>
    <row r="57" spans="1:60" x14ac:dyDescent="0.2">
      <c r="A57" s="6"/>
      <c r="B57" s="7" t="s">
        <v>170</v>
      </c>
      <c r="C57" s="194" t="s">
        <v>170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AC57">
        <v>15</v>
      </c>
      <c r="AD57">
        <v>21</v>
      </c>
    </row>
    <row r="58" spans="1:60" x14ac:dyDescent="0.2">
      <c r="C58" s="195"/>
      <c r="AE58" t="s">
        <v>171</v>
      </c>
    </row>
  </sheetData>
  <mergeCells count="4">
    <mergeCell ref="A1:G1"/>
    <mergeCell ref="C3:G3"/>
    <mergeCell ref="C4:G4"/>
    <mergeCell ref="C2:G2"/>
  </mergeCells>
  <pageMargins left="0.59055118110236204" right="0.39370078740157499" top="0.78740157499999996" bottom="0.78740157499999996" header="0.3" footer="0.3"/>
  <pageSetup paperSize="9" scale="83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44</vt:i4>
      </vt:variant>
    </vt:vector>
  </HeadingPairs>
  <TitlesOfParts>
    <vt:vector size="48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Eva Lhotská</cp:lastModifiedBy>
  <cp:lastPrinted>2018-02-18T20:42:23Z</cp:lastPrinted>
  <dcterms:created xsi:type="dcterms:W3CDTF">2009-04-08T07:15:50Z</dcterms:created>
  <dcterms:modified xsi:type="dcterms:W3CDTF">2018-06-21T21:36:40Z</dcterms:modified>
</cp:coreProperties>
</file>